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media/NXP_Logo_RGB_Colour.jpg" ContentType="image/jpeg"/>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Introduction" sheetId="1" r:id="rId1"/>
    <sheet name="P&amp;L" sheetId="2" r:id="rId2"/>
    <sheet name="Balance Sheet" sheetId="3" r:id="rId3"/>
    <sheet name="Cash Flow" sheetId="4" r:id="rId4"/>
    <sheet name="Revenue" sheetId="5" r:id="rId5"/>
    <sheet name="Recon GAAP to non-GAAP" sheetId="6" r:id="rId6"/>
    <sheet name="Adj EBITDA Calculation" sheetId="7" r:id="rId7"/>
    <sheet name="Operating Metrics" sheetId="8" r:id="rId8"/>
    <sheet name="JV Investments" sheetId="9" r:id="rId9"/>
  </sheets>
  <definedNames>
    <definedName name="_xlnm.Print_Area" localSheetId="0">'Introduction'!$B$1:$C$49</definedName>
    <definedName name="_xlnm.Print_Area" localSheetId="6">'Adj EBITDA Calculation'!$A$1:$AL$46</definedName>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<sst xmlns="http://schemas.openxmlformats.org/spreadsheetml/2006/main" count="388" uniqueCount="388">
  <si>
    <t>September 27, 2026</t>
  </si>
  <si>
    <t>NOTE: For the convenience of the financial community and other interested parties, NXP is providing a summary of previously reported financial information in this</t>
  </si>
  <si>
    <t xml:space="preserve">spreadsheet format. </t>
  </si>
  <si>
    <t xml:space="preserve">Non-GAAP Financial Measures </t>
  </si>
  <si>
    <t xml:space="preserve">In addition to providing financial information on a basis consistent with U.S. generally accepted accounting principles ("US GAAP" or “GAAP”), NXP also provides </t>
  </si>
  <si>
    <t xml:space="preserve">selected financial measures on a non-GAAP basis which are adjusted for specified items. The adjustments made to achieve these non-GAAP financial </t>
  </si>
  <si>
    <t>measures or the non-GAAP financial measures as specified are described below, including the usefulness to management and investors.</t>
  </si>
  <si>
    <t xml:space="preserve">In managing NXP’s business on a consolidated basis, management develops an annual operating plan, which is approved by our Board of Directors, using </t>
  </si>
  <si>
    <t xml:space="preserve">non-GAAP financial measures. In measuring performance against this plan, management considers the actual or potential impacts on these non-GAAP </t>
  </si>
  <si>
    <t xml:space="preserve">financial measures from actions taken to reduce costs with the goal of increasing our gross margin and operating margin and when assessing appropriate </t>
  </si>
  <si>
    <t xml:space="preserve">levels of research and development efforts. In addition, management relies upon these non-GAAP financial measures when making decisions about product </t>
  </si>
  <si>
    <t xml:space="preserve">spending, administrative budgets, and other operating expenses. We believe that these non-GAAP financial measures, when coupled with the GAAP results </t>
  </si>
  <si>
    <t xml:space="preserve">and the reconciliations to corresponding GAAP financial measures, provide a more complete understanding of the Company’s results of operations and the </t>
  </si>
  <si>
    <t xml:space="preserve">factors and trends affecting NXP’s business. We believe that they enable investors to perform additional comparisons of our operating results, to assess our </t>
  </si>
  <si>
    <t xml:space="preserve">liquidity and capital position and to analyze financial performance excluding the effect of expenses unrelated to operations, certain non-cash expenses and </t>
  </si>
  <si>
    <t xml:space="preserve">share-based compensation expense, which may obscure trends in NXP’s underlying performance. This information also enables investors to compare </t>
  </si>
  <si>
    <t xml:space="preserve">financial results between periods where certain items may vary independent of business performance, and allow for greater transparency with respect to </t>
  </si>
  <si>
    <t>key metrics used by management.</t>
  </si>
  <si>
    <t xml:space="preserve">Reconciliations of these non-GAAP measures to the most comparable measures calculated in accordance with GAAP are provided in the documents and </t>
  </si>
  <si>
    <t>filings in which these non-GAAP measures are referenced, including our earnings release and proxy statements.</t>
  </si>
  <si>
    <t>The presentation of these and other similar items in NXP’s non-GAAP financial results should not be interpreted as implying that these items are non-</t>
  </si>
  <si>
    <t xml:space="preserve">recurring, infrequent, or unusual. These non-GAAP financial measures are provided in addition to, and not as a substitute for, or superior to, measures of </t>
  </si>
  <si>
    <t>financial performance prepared in accordance with GAAP.</t>
  </si>
  <si>
    <t>Non-GAAP Adjustment or Measure</t>
  </si>
  <si>
    <t>Definition</t>
  </si>
  <si>
    <t>Usefulness to Management and Investors</t>
  </si>
  <si>
    <t>Purchase price accounting effects</t>
  </si>
  <si>
    <t>Purchase price accounting ("PPA") effects reflect the fair value adjustments impacting acquisition accounting and other acquisition adjustments charged to the Consolidated Statement of Operations. This typically relates to inventory, property, plant and equipment, as well as intangible assets, such as developed technology and marketing and customer relationships acquired. The PPA effects are recorded within both cost of revenue and operating expenses in our US GAAP financial statements. These charges are recorded over the estimated useful life of the related acquired asset and thus are generally recorded over multiple years.</t>
  </si>
  <si>
    <t>We believe that excluding these charges related to fair value adjustments for purposes of calculating certain non-GAAP measures allows the users of our financial statements to better understand the historic and current cost of our products, our gross margin, our operating costs, our operating margin, and also facilitates comparisons to peer companies.</t>
  </si>
  <si>
    <t>Restructuring</t>
  </si>
  <si>
    <t>Restructuring charges are costs associated with a restructuring plan and are primarily related to employee severance and benefit arrangements. Charges related to restructuring are recorded within both cost of revenue and operating expenses in our US GAAP financial statements</t>
  </si>
  <si>
    <t>We exclude restructuring charges, including any adjustments to charges recorded in prior periods, for purposes of calculating certain non-GAAP measures because these costs do not reflect our core operating performance. These adjustments facilitate a useful evaluation of our core operating performance and comparisons to past operating results and provide investors with additional means to evaluate expense trends.</t>
  </si>
  <si>
    <t>Share-based compensation</t>
  </si>
  <si>
    <t>Share-based compensation consists of incentive expense granted to eligible employees in the form of equity-based instruments. Charges related to share-based compensation are recorded within both cost of revenue and operating expenses in our US GAAP financial statements.</t>
  </si>
  <si>
    <t>We exclude charges related to share-based compensation for purposes of calculating certain non-GAAP measures because we believe these charges, which are non-cash, are not representative of our core operating performance as they can fluctuate from period to period based on factors that are not within our control, such as our stock price on the dates share-based grants are issued. We believe these adjustments provide investors with a useful view, through the eyes of management, of our core business model, how management currently evaluates core operational performance, and additional means to evaluate expense trends.</t>
  </si>
  <si>
    <t>Other incidentals</t>
  </si>
  <si>
    <t>Other incidentals consist of certain items which may be non-recurring, unusual, infrequent or directly related to an event that is distinct and non-reflective of the Company’s core operating performance. These may include such items as process and product transfer costs, certain charges related to acquisitions and divestitures, litigation and legal settlements, costs associated with the exit of a product line, factory or facility, environmental or governmental settlements, and other items of similar nature.</t>
  </si>
  <si>
    <t>We exclude these certain items which may be non-recurring, unusual, infrequent or directly related to an event that is distinct and non-reflective of the Company’s core operating performance for purposes of calculating certain non-GAAP measures. These adjustments facilitate a useful evaluation of our core operating performance and comparisons to past operating results and provide investors with additional means to evaluate expense trends.</t>
  </si>
  <si>
    <t>Non-GAAP Provision for income taxes</t>
  </si>
  <si>
    <t>Non-GAAP provision for income taxes is NXP's GAAP provision for income taxes adjusted for the income tax effects of the adjustments to our GAAP measure, including PPA effects, restructuring costs, share-based compensation, other incidental items and certain other adjustments to financial income (expense) items. Additionally, adjustments are made for the income tax effect of any discrete items that occur in the interim period. Discrete items primarily relate to unexpected tax events that may occur as these amounts cannot be forecasted (e.g., the impact of changes in tax law and/or rates, changes in estimates or resolved tax audits relating to prior year tax provisions, the excess or deficit tax effects on share-based compensation, etc.).</t>
  </si>
  <si>
    <t>The non-GAAP provision for income taxes is used to ascertain and present on a comparable basis NXP's provision for income tax after adjustments, the usefulness of which is described within this table. Additionally, the income tax effects of the adjustments to achieve the noted non-GAAP measures are used to determine NXP's non-GAAP net income (loss) attributable to stockholders and accordingly, our diluted non-GAAP earnings per share attributable to stockholders.</t>
  </si>
  <si>
    <t>Free Cash Flow</t>
  </si>
  <si>
    <t>Free Cash Flow represents operating cash flow adjusted for net additions to property, plant and equipment.</t>
  </si>
  <si>
    <t>We believe that free cash flow provides insight into our cash-generating capability and our financial performance and is an efficient means by which users of our financial statements can evaluate our cash flow after meeting our capital expenditure.</t>
  </si>
  <si>
    <t>Net debt</t>
  </si>
  <si>
    <t>Net debt represents total debt (short-term and long-term) after deduction of cash and cash equivalents and short-term deposits.</t>
  </si>
  <si>
    <t>We believe this measure provides investors with useful supplemental information about the financial performance of our business, enables comparison of financial results between periods where certain items may vary independent of business performance, and allow for greater transparency with respect of calculating our net leverage.</t>
  </si>
  <si>
    <t>NXP Semiconductors</t>
  </si>
  <si>
    <t>GAAP Condensed consolidated statements of operations (unaudited)</t>
  </si>
  <si>
    <t>YTD</t>
  </si>
  <si>
    <t>($ in millions)</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</si>
  <si>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</si>
  <si>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</si>
  <si>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</si>
  <si>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</si>
  <si>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</si>
  <si>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</si>
  <si>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</si>
  <si>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</si>
  <si>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</si>
  <si>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</si>
  <si>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</si>
  <si>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</si>
  <si>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</si>
  <si>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</si>
  <si>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</si>
  <si>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</si>
  <si>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</si>
  <si>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</si>
  <si>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</si>
  <si>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</si>
  <si>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</si>
  <si>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</si>
  <si>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</si>
  <si>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</si>
  <si>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</si>
  <si>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</si>
  <si>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</si>
  <si>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</si>
  <si>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</si>
  <si>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</si>
  <si>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</si>
  <si>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</si>
  <si>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</si>
  <si>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</si>
  <si>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</si>
  <si>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Revenue</t>
  </si>
  <si>
    <t>Cost of revenue</t>
  </si>
  <si>
    <t>Gross profit</t>
  </si>
  <si>
    <t>Research and development</t>
  </si>
  <si>
    <t>Selling, general and administrative</t>
  </si>
  <si>
    <t>Amortization of acquisition-related intangible assets</t>
  </si>
  <si>
    <t>Total operating expenses</t>
  </si>
  <si>
    <t>Other income (expense)</t>
  </si>
  <si>
    <t>Operating income (loss)</t>
  </si>
  <si>
    <t>Financial income (expense):</t>
  </si>
  <si>
    <t xml:space="preserve">  Interest income (expense), net</t>
  </si>
  <si>
    <t xml:space="preserve">  Extinguishment of debt</t>
  </si>
  <si>
    <t xml:space="preserve">  Other financial income (expense)</t>
  </si>
  <si>
    <t>Income (loss) before income taxes</t>
  </si>
  <si>
    <t>Benefit (provision) for income taxes</t>
  </si>
  <si>
    <t>Results relating to equity-accounted investees</t>
  </si>
  <si>
    <t>Income (loss) from continuing operations</t>
  </si>
  <si>
    <t>Income (loss) from discontinued operations, net of tax</t>
  </si>
  <si>
    <t>Net income (loss)</t>
  </si>
  <si>
    <t>Net (income) loss attributable to non-controlling interests</t>
  </si>
  <si>
    <t>Net income (loss) attributable to stockholders</t>
  </si>
  <si>
    <t>Earnings per share data:</t>
  </si>
  <si>
    <t>Net income (loss) attributable to stockholders per common share in $:</t>
  </si>
  <si>
    <t>Basic earnings per common share in $</t>
  </si>
  <si>
    <t>Income (loss) from discontinued operations</t>
  </si>
  <si>
    <t>-</t>
  </si>
  <si>
    <t xml:space="preserve">Net income (loss) </t>
  </si>
  <si>
    <t>Diluted earnings per common share in $</t>
  </si>
  <si>
    <t xml:space="preserve">Income (loss) from continuing operations </t>
  </si>
  <si>
    <t xml:space="preserve">Income (loss) from discontinued operations </t>
  </si>
  <si>
    <t>Weighted average number of shares of common stock used in computing per share amounts (in thousands):</t>
  </si>
  <si>
    <t xml:space="preserve"> - Basic</t>
  </si>
  <si>
    <t xml:space="preserve"> - Diluted</t>
  </si>
  <si>
    <t>Cash dividends declared per share</t>
  </si>
  <si>
    <t>Condensed consolidated balance sheets (unaudited)</t>
  </si>
  <si>
    <t>Assets</t>
  </si>
  <si>
    <t>Current assets:</t>
  </si>
  <si>
    <t>Cash and cash equivalents</t>
  </si>
  <si>
    <t>Short-term deposits</t>
  </si>
  <si>
    <t>Accounts receivable - net</t>
  </si>
  <si>
    <t>Assets held for sale</t>
  </si>
  <si>
    <t>Inventories</t>
  </si>
  <si>
    <t>Other current assets</t>
  </si>
  <si>
    <t>Total current assets</t>
  </si>
  <si>
    <t>Non-current assets:</t>
  </si>
  <si>
    <t>Investments in equity-accounted investees</t>
  </si>
  <si>
    <t>Non-current assets of discontinued operations</t>
  </si>
  <si>
    <t>Deferred tax assets</t>
  </si>
  <si>
    <t>Other non-current assets</t>
  </si>
  <si>
    <t>Property, plant and equipment</t>
  </si>
  <si>
    <t>Identified intangible assets</t>
  </si>
  <si>
    <t>Goodwill</t>
  </si>
  <si>
    <t>Total non-current assets</t>
  </si>
  <si>
    <t>Total assets</t>
  </si>
  <si>
    <t>Liabilities and equity</t>
  </si>
  <si>
    <t>Current liabilities:</t>
  </si>
  <si>
    <r>
      <rPr>
        <color rgb="FF000000"/>
        <sz val="9"/>
        <rFont val="Arial"/>
      </rPr>
      <t xml:space="preserve">Accounts payable </t>
    </r>
    <r>
      <rPr>
        <color rgb="ff0000"/>
        <sz val="9"/>
        <rFont val="Arial"/>
      </rPr>
      <t>1)</t>
    </r>
  </si>
  <si>
    <t>Liabilities held for sale</t>
  </si>
  <si>
    <t>Current liabilities of discontinued operations</t>
  </si>
  <si>
    <t>Restructuring liabilities - current</t>
  </si>
  <si>
    <r>
      <rPr>
        <color rgb="FF000000"/>
        <sz val="9"/>
        <rFont val="Arial"/>
      </rPr>
      <t xml:space="preserve">Other current liabilities </t>
    </r>
    <r>
      <rPr>
        <color rgb="ff0000"/>
        <sz val="9"/>
        <rFont val="Arial"/>
      </rPr>
      <t>1)</t>
    </r>
  </si>
  <si>
    <t>Short-term debt</t>
  </si>
  <si>
    <t>Total current liabilities</t>
  </si>
  <si>
    <t>Non-current liabilities:</t>
  </si>
  <si>
    <t>Long-term debt</t>
  </si>
  <si>
    <t>Non-current liabilities of discontinued operations</t>
  </si>
  <si>
    <t xml:space="preserve">Restructuring liabilities - non-current </t>
  </si>
  <si>
    <t xml:space="preserve">Deferred tax liabilities </t>
  </si>
  <si>
    <t>Other non-current liabilities</t>
  </si>
  <si>
    <t>Total non-current liabilities</t>
  </si>
  <si>
    <t>Non-controlling interests</t>
  </si>
  <si>
    <t>Stockholder's equity</t>
  </si>
  <si>
    <t>Total equity</t>
  </si>
  <si>
    <t>Total liabilities and equity</t>
  </si>
  <si>
    <r>
      <rPr>
        <color rgb="ff0000"/>
        <sz val="9"/>
        <rFont val="Arial"/>
      </rPr>
      <t>1)</t>
    </r>
    <r>
      <rPr>
        <color rgb="FF000000"/>
        <sz val="9"/>
        <rFont val="Arial"/>
      </rPr>
      <t xml:space="preserve">  As of Q1 2021, we have reclassified certain amounts previously presented in “Accounts Payable” to “Other current liabilities” to conform to current period presentation. Prior periods have not been reclassified.</t>
    </r>
  </si>
  <si>
    <t>Condensed consolidated statements of cash flows (unaudited)</t>
  </si>
  <si>
    <t>Cash Flows from operating activities</t>
  </si>
  <si>
    <t>(Income) loss from discontinued operations, net of tax</t>
  </si>
  <si>
    <t>Adjustments to reconcile net income (loss) to net cash provided by (used for):</t>
  </si>
  <si>
    <t>Depreciation, amortization and impairment</t>
  </si>
  <si>
    <t>Amortization of discount (premium) on debt, net</t>
  </si>
  <si>
    <t>Amortization of debt issuance costs</t>
  </si>
  <si>
    <t>Net (gain) loss on sale of assets</t>
  </si>
  <si>
    <t>(Gain) loss on extinguishment of debt</t>
  </si>
  <si>
    <t>(Gain) loss on equity securities, net</t>
  </si>
  <si>
    <t>Deferred tax expense (benefit)</t>
  </si>
  <si>
    <r>
      <rPr>
        <b/>
        <color rgb="FF000000"/>
        <sz val="9"/>
        <rFont val="Arial"/>
      </rPr>
      <t>Changes in operating assets and Liabilities:</t>
    </r>
    <r>
      <rPr>
        <b/>
        <color rgb="ff0000"/>
        <sz val="9"/>
        <rFont val="Arial"/>
      </rPr>
      <t xml:space="preserve"> </t>
    </r>
  </si>
  <si>
    <t xml:space="preserve">  (Increase) decrease in receivables and other current assets</t>
  </si>
  <si>
    <t xml:space="preserve">  (Increase) decrease in inventories</t>
  </si>
  <si>
    <t xml:space="preserve">  (Increase) decrease in other non-current assets</t>
  </si>
  <si>
    <t xml:space="preserve">  Increase (decrease) in accounts payable and other liabilities</t>
  </si>
  <si>
    <t xml:space="preserve">Exchange differences </t>
  </si>
  <si>
    <t>Other items</t>
  </si>
  <si>
    <t>Net cash provided by (used for) operating activities</t>
  </si>
  <si>
    <t>Cash flows from investing activities:</t>
  </si>
  <si>
    <t>Purchase of identified intangible assets</t>
  </si>
  <si>
    <t>Capital expenditures on property, plant and equipment</t>
  </si>
  <si>
    <t>Purchase of leased equipment</t>
  </si>
  <si>
    <t>Insurance recoveries received for equipment damage</t>
  </si>
  <si>
    <t>Proceeds from disposals of property, plant and equipment</t>
  </si>
  <si>
    <t>Proceeds from disposals of assets held for sale</t>
  </si>
  <si>
    <t>Advance payment from sale of property, plant and equipment</t>
  </si>
  <si>
    <t>Purchase of interests in businesses, net of cash acquired</t>
  </si>
  <si>
    <t>Advance proceeds related to business disposition</t>
  </si>
  <si>
    <t>Proceeds from sale of interests in businesses, net of cash divested</t>
  </si>
  <si>
    <t>Proceeds from return of equity investment</t>
  </si>
  <si>
    <t>Investment in short-term deposits</t>
  </si>
  <si>
    <t>Proceeds of short-term deposits</t>
  </si>
  <si>
    <t>Purchase of investments</t>
  </si>
  <si>
    <t>Proceeds from sale of investments</t>
  </si>
  <si>
    <t>Other</t>
  </si>
  <si>
    <t>Net cash (used for) provided by investing activities</t>
  </si>
  <si>
    <t>Cash flows from financing activities:</t>
  </si>
  <si>
    <t>Net (repayments) borrowings of short-term debt</t>
  </si>
  <si>
    <t>Payment of cash convertible note</t>
  </si>
  <si>
    <t>Proceeds from settlement of cash convertible note hedge</t>
  </si>
  <si>
    <t>Payment of bond hedge derivatives - convertible option</t>
  </si>
  <si>
    <t>Repayment of Bridge Loan</t>
  </si>
  <si>
    <t>Proceeds from Bridge Loan</t>
  </si>
  <si>
    <t>Amounts drawn under the revolving credit facility</t>
  </si>
  <si>
    <t>Repayments under the revolving credit facility</t>
  </si>
  <si>
    <t>Repurchase of long-term debt</t>
  </si>
  <si>
    <t>Principal payments on long-term debt</t>
  </si>
  <si>
    <t>Proceeds from the issuance of long-term debt</t>
  </si>
  <si>
    <t>Cash paid for debt issuance costs</t>
  </si>
  <si>
    <t>Proceeds from issuance of commercial paper notes</t>
  </si>
  <si>
    <t>Repayment of commercial paper notes</t>
  </si>
  <si>
    <t>Cash paid for terminated acquisition adjustment event</t>
  </si>
  <si>
    <t>Dividends paid to non-controlling interests</t>
  </si>
  <si>
    <t>Dividends paid to common stockholders</t>
  </si>
  <si>
    <t>Purchase of non-controlling interest shares</t>
  </si>
  <si>
    <t>Net proceeds from the issuance of common stock</t>
  </si>
  <si>
    <t>Proceeds from issuance of common stock through stock plans</t>
  </si>
  <si>
    <t>Purchase of treasury shares and restricted stock unit withholdings</t>
  </si>
  <si>
    <t>Cash paid on behalf of shareholders for tax on repurchased shares</t>
  </si>
  <si>
    <t>Other, net</t>
  </si>
  <si>
    <t>Net cash provided by (used for) financing activities</t>
  </si>
  <si>
    <t>Net cash provided by (used for) continuing operations</t>
  </si>
  <si>
    <t>Cash flows from discontinued operations:</t>
  </si>
  <si>
    <t>Net cash provided by (used for) investing activities</t>
  </si>
  <si>
    <t>Net cash provided by (used for) discontinued operations</t>
  </si>
  <si>
    <t>Net cash provided by (used for) continuing and discontinued operations</t>
  </si>
  <si>
    <t>Effect of changes in exchange  rate on cash positions</t>
  </si>
  <si>
    <t>Increase (decrease) in cash and cash equivalents</t>
  </si>
  <si>
    <t>Cash and cash equivalents at beginning of period</t>
  </si>
  <si>
    <t>Cash and cash equivalents at end of period</t>
  </si>
  <si>
    <t>Less: cash and cash equivalents at end of period-discontinued operations</t>
  </si>
  <si>
    <t>Cash and cash equivalents at  end of period-continuing operations</t>
  </si>
  <si>
    <t>Net cash paid during the period for:</t>
  </si>
  <si>
    <t>Interest</t>
  </si>
  <si>
    <t>Income taxes</t>
  </si>
  <si>
    <t>Net gain (loss) on sale of assets:</t>
  </si>
  <si>
    <t>Cash proceeds from the sale of assets</t>
  </si>
  <si>
    <t>Book value of these assets</t>
  </si>
  <si>
    <t>Non-cash investing activities:</t>
  </si>
  <si>
    <t>Non-cash capital expenditures</t>
  </si>
  <si>
    <t>Non-cash adjustment related to the adoption of ASC 606:</t>
  </si>
  <si>
    <t>Receivables and other current assets</t>
  </si>
  <si>
    <t>Revenue by End Market (unaudited)</t>
  </si>
  <si>
    <t xml:space="preserve">Automotive </t>
  </si>
  <si>
    <t>Industrial &amp; IoT</t>
  </si>
  <si>
    <t>Mobile</t>
  </si>
  <si>
    <t>Communication Infrastructure &amp; Other</t>
  </si>
  <si>
    <t>Standard Products</t>
  </si>
  <si>
    <r>
      <rPr>
        <color rgb="FF000000"/>
        <sz val="10"/>
        <rFont val="Arial"/>
      </rPr>
      <t xml:space="preserve">Manufacturing Service Agreements  </t>
    </r>
    <r>
      <rPr>
        <color rgb="ff0000"/>
        <sz val="10"/>
        <rFont val="Arial"/>
      </rPr>
      <t>1)</t>
    </r>
  </si>
  <si>
    <t>Total NXP revenue</t>
  </si>
  <si>
    <r>
      <rPr>
        <color rgb="ff0000"/>
        <sz val="10"/>
        <rFont val="Arial"/>
      </rPr>
      <t xml:space="preserve">1) </t>
    </r>
    <r>
      <rPr>
        <color rgb="FF000000"/>
        <sz val="10"/>
        <rFont val="Arial"/>
      </rPr>
      <t>As of Jan 1st 2019, revenue and cost associated with Manufacturing Service Agreements will be consolidated under Other Income &amp; Expense and will no longer be reported as Revenue</t>
    </r>
  </si>
  <si>
    <t>Revenue by Sales Channel (unaudited)</t>
  </si>
  <si>
    <t>Distributors</t>
  </si>
  <si>
    <t>Direct</t>
  </si>
  <si>
    <r>
      <rPr>
        <b/>
        <color rgb="FF000000"/>
        <sz val="11"/>
        <rFont val="Arial"/>
      </rPr>
      <t xml:space="preserve">Revenue by Geographic Region (unaudited) </t>
    </r>
    <r>
      <rPr>
        <b/>
        <color rgb="ff0000"/>
        <sz val="11"/>
        <rFont val="Arial"/>
      </rPr>
      <t>2)</t>
    </r>
  </si>
  <si>
    <t>APAC, excluding China</t>
  </si>
  <si>
    <t>Americas</t>
  </si>
  <si>
    <t>EMEA (Europe, the Middle East and Africa)</t>
  </si>
  <si>
    <t>China</t>
  </si>
  <si>
    <r>
      <rPr>
        <color rgb="ff0000"/>
        <sz val="10"/>
        <rFont val="Arial"/>
      </rPr>
      <t>2)</t>
    </r>
    <r>
      <rPr>
        <color rgb="FF000000"/>
        <sz val="10"/>
        <rFont val="Arial"/>
      </rPr>
      <t xml:space="preserve"> As of December 31, 2025, and applied retrospectively for all the periods presented, the Company revised its methodology for attributing revenue to geographic areas to reflect the location where sales originate, which represents where critical commercial decisions are made.</t>
    </r>
  </si>
  <si>
    <t>This may differ from the customer's shipped-to location. The change in reporting basis was made to more appropriately reflect how we manage our business.</t>
  </si>
  <si>
    <t xml:space="preserve">We have reclassified prior period amounts to conform to the current period classification. For 2025, the largest impacts from the change were to the Americas region and the China region, which reflected changes of approximately 104.9% and (57.0)%, respectively. </t>
  </si>
  <si>
    <t>Revenue structure 2014</t>
  </si>
  <si>
    <t>Revenue - High Performance Mixed Signal Focus Areas (unaudited)</t>
  </si>
  <si>
    <t>Automotive</t>
  </si>
  <si>
    <t>Identification</t>
  </si>
  <si>
    <t>Industrial &amp; Infrastructure</t>
  </si>
  <si>
    <t>Portable &amp; Computing</t>
  </si>
  <si>
    <t>Total HPMS</t>
  </si>
  <si>
    <t xml:space="preserve">Financial Reconciliation - GAAP to non-GAAP (unaudited) </t>
  </si>
  <si>
    <t>GAAP gross profit</t>
  </si>
  <si>
    <t>PPA effects</t>
  </si>
  <si>
    <t>Merger-related costs</t>
  </si>
  <si>
    <t>Other adjustments</t>
  </si>
  <si>
    <t>Non-GAAP gross profit</t>
  </si>
  <si>
    <t>GAAP Gross Margin</t>
  </si>
  <si>
    <t>Non-GAAP Gross Margin</t>
  </si>
  <si>
    <t>GAAP research and development</t>
  </si>
  <si>
    <t>Non-GAAP research and development</t>
  </si>
  <si>
    <t>GAAP selling, general and administrative</t>
  </si>
  <si>
    <t>Non-GAAP selling, general and administrative</t>
  </si>
  <si>
    <t>GAAP amortization of acquisition-related intangible assets</t>
  </si>
  <si>
    <t>Non-GAAP amortization of acquisition-related intangible assets</t>
  </si>
  <si>
    <t>GAAP other income (expense)</t>
  </si>
  <si>
    <t>Non-GAAP other income (expense)</t>
  </si>
  <si>
    <t>GAAP operating income (loss)</t>
  </si>
  <si>
    <t>Non-GAAP operating income (loss)</t>
  </si>
  <si>
    <t>GAAP Operating Margin</t>
  </si>
  <si>
    <t>Non-GAAP Operating Margin</t>
  </si>
  <si>
    <t>GAAP financial income (expense)</t>
  </si>
  <si>
    <t>Non-cash interest expense on convertible Notes</t>
  </si>
  <si>
    <t>Foreign exchange gain (loss) on debt</t>
  </si>
  <si>
    <t>Gain (loss) on extinguishment of long-term debt</t>
  </si>
  <si>
    <t>Other financial expense</t>
  </si>
  <si>
    <t>Non-GAAP Financial income (expense)</t>
  </si>
  <si>
    <t>GAAP Income tax benefit (provision)</t>
  </si>
  <si>
    <t>Income tax effect</t>
  </si>
  <si>
    <t>Non-GAAP Income tax benefit (provision)</t>
  </si>
  <si>
    <t>GAAP Results relating to equity-accounted investees</t>
  </si>
  <si>
    <t>Non-GAAP Results relating to equity-accounted investees</t>
  </si>
  <si>
    <t>Gaap Net Income (Loss)</t>
  </si>
  <si>
    <t>GAAP Non-Controlling Interest</t>
  </si>
  <si>
    <t>Gaap Net income (loss) attrubutable to stockholders</t>
  </si>
  <si>
    <t>GAAP Income (loss) from continuing operations</t>
  </si>
  <si>
    <t>Non-GAAP Income (loss) from continuing operations</t>
  </si>
  <si>
    <t>GAAP Income (loss) from discontinued operations - net of tax</t>
  </si>
  <si>
    <t>Non-GAAP Income (loss) from discontinued operations</t>
  </si>
  <si>
    <t>GAAP net income (loss) attributable to stockholders</t>
  </si>
  <si>
    <t xml:space="preserve">   Foreign exchange loss</t>
  </si>
  <si>
    <t xml:space="preserve">   Gain (loss) on extinguishment of long-term debt</t>
  </si>
  <si>
    <t xml:space="preserve">   Other financial expense</t>
  </si>
  <si>
    <t xml:space="preserve">   Income tax effect</t>
  </si>
  <si>
    <t xml:space="preserve">   Results relating to equity-accounted investees</t>
  </si>
  <si>
    <t>Non-GAAP net income (loss) attributable to stockholders</t>
  </si>
  <si>
    <t>GAAP weighted average shares - diluted</t>
  </si>
  <si>
    <t>Non-GAAP adjustment</t>
  </si>
  <si>
    <t>Non-GAAP weighted average shares - diluted</t>
  </si>
  <si>
    <t>GAAP diluted net income (loss) per share</t>
  </si>
  <si>
    <t>Non-GAAP diluted net income (loss) per share</t>
  </si>
  <si>
    <t>EBITDA and Adjusted EBITDA (unaudited)</t>
  </si>
  <si>
    <t>Net Income</t>
  </si>
  <si>
    <t xml:space="preserve">   Income (loss) from discontinued operations</t>
  </si>
  <si>
    <t>Reconciling items to EBITDA (Non-GAAP):</t>
  </si>
  <si>
    <t xml:space="preserve"> Financial (income) expense</t>
  </si>
  <si>
    <t xml:space="preserve">     (Benefit) provision for income taxes</t>
  </si>
  <si>
    <t xml:space="preserve">     Depreciation and impairment</t>
  </si>
  <si>
    <t xml:space="preserve">     Amortization</t>
  </si>
  <si>
    <t>EBITDA (Non-GAAP)</t>
  </si>
  <si>
    <t>Results of equity-accounted investees, excl. foundry investees</t>
  </si>
  <si>
    <t xml:space="preserve">Purchase accounting effect on inventory  </t>
  </si>
  <si>
    <t>Purchase accounting effect on asset sale</t>
  </si>
  <si>
    <r>
      <rPr>
        <color rgb="FF000000"/>
        <sz val="10"/>
        <rFont val="Arial"/>
      </rPr>
      <t xml:space="preserve">Restructuring </t>
    </r>
    <r>
      <rPr>
        <color rgb="ff0000"/>
        <sz val="10"/>
        <rFont val="Arial"/>
      </rPr>
      <t xml:space="preserve">1) </t>
    </r>
  </si>
  <si>
    <t xml:space="preserve">Merger-related costs </t>
  </si>
  <si>
    <r>
      <rPr>
        <color rgb="FF000000"/>
        <sz val="10"/>
        <rFont val="Arial"/>
      </rPr>
      <t xml:space="preserve">    Other incidental items </t>
    </r>
    <r>
      <rPr>
        <color rgb="ff0000"/>
        <sz val="10"/>
        <rFont val="Arial"/>
      </rPr>
      <t>1)</t>
    </r>
  </si>
  <si>
    <t xml:space="preserve">    Other adjustments</t>
  </si>
  <si>
    <t>Adjusted EBITDA (Non-GAAP)</t>
  </si>
  <si>
    <t>Trailing 12 month adjusted EBITDA (Non-GAAP)</t>
  </si>
  <si>
    <t>1) Excluding depreciation and impairment property, plant and equipment and amortization software related to:</t>
  </si>
  <si>
    <t>restructuring</t>
  </si>
  <si>
    <t>other incidental items</t>
  </si>
  <si>
    <t>Free Cash Flow (unaudited)</t>
  </si>
  <si>
    <t xml:space="preserve"> </t>
  </si>
  <si>
    <t xml:space="preserve">Net cash provided by (used for) operating activities </t>
  </si>
  <si>
    <t xml:space="preserve">   Net capital expenditures on property, plant and equipment</t>
  </si>
  <si>
    <t>Non-GAAP free cash flow</t>
  </si>
  <si>
    <t>Non-GAAP free cash flow as a percent of Revenue</t>
  </si>
  <si>
    <t>Trailing 12 month Non-GAAP free cash flow</t>
  </si>
  <si>
    <t xml:space="preserve">Trailing 12 month Non-GAAP free cash flow as a percent of Revenue </t>
  </si>
  <si>
    <t>Inventories (unaudited)</t>
  </si>
  <si>
    <t>Raw materials</t>
  </si>
  <si>
    <t>Work in process</t>
  </si>
  <si>
    <t>Finished goods</t>
  </si>
  <si>
    <t>Total Inventories</t>
  </si>
  <si>
    <t>Working Capital Metrics</t>
  </si>
  <si>
    <t>Current:</t>
  </si>
  <si>
    <t>Days inventory outstanding (DIO)</t>
  </si>
  <si>
    <r>
      <rPr>
        <color rgb="FF000000"/>
        <sz val="10"/>
        <rFont val="Arial"/>
      </rPr>
      <t xml:space="preserve">Days payable outstanding (DPO) </t>
    </r>
    <r>
      <rPr>
        <color rgb="ff0000"/>
        <sz val="10"/>
        <rFont val="Arial"/>
      </rPr>
      <t>1)</t>
    </r>
  </si>
  <si>
    <t>Days sales outstanding (DSO)</t>
  </si>
  <si>
    <r>
      <rPr>
        <color rgb="FF000000"/>
        <sz val="10"/>
        <rFont val="Arial"/>
      </rPr>
      <t xml:space="preserve">Cash conversion cycle </t>
    </r>
    <r>
      <rPr>
        <color rgb="ff0000"/>
        <sz val="10"/>
        <rFont val="Arial"/>
      </rPr>
      <t>1)</t>
    </r>
  </si>
  <si>
    <t>New:</t>
  </si>
  <si>
    <r>
      <rPr>
        <color rgb="ff0000"/>
        <sz val="10"/>
        <rFont val="Arial"/>
      </rPr>
      <t>1)</t>
    </r>
    <r>
      <rPr>
        <color rgb="FF000000"/>
        <sz val="10"/>
        <rFont val="Arial"/>
      </rPr>
      <t xml:space="preserve"> We have reclassified certain amounts previously presented in “Accounts Payable” to “Other current liabilities” to conform to current period presentation. The impact of the reclassification on DPO (decreasing impact) and CCC (increasing impact) for each quarter was as follows:</t>
    </r>
  </si>
  <si>
    <t>Reclassification impact in days:</t>
  </si>
  <si>
    <t>Net Debt (unaudited)</t>
  </si>
  <si>
    <t>Total debt</t>
  </si>
  <si>
    <t>Cash, cash equivalents and short-term deposits</t>
  </si>
  <si>
    <t>Joint Venture Investments</t>
  </si>
  <si>
    <t>1Q24</t>
  </si>
  <si>
    <t>2Q24</t>
  </si>
  <si>
    <t>3Q24</t>
  </si>
  <si>
    <t>4Q24</t>
  </si>
  <si>
    <t>1Q25</t>
  </si>
  <si>
    <t>2Q25</t>
  </si>
  <si>
    <t>3Q25</t>
  </si>
  <si>
    <t>4Q25</t>
  </si>
  <si>
    <t>1Q26</t>
  </si>
  <si>
    <t>2Q26</t>
  </si>
  <si>
    <t>3Q26</t>
  </si>
  <si>
    <r>
      <rPr>
        <u/>
        <b/>
        <color rgb="FF000000"/>
        <sz val="9"/>
        <rFont val="Arial"/>
      </rPr>
      <t>Access fee</t>
    </r>
    <r>
      <rPr>
        <b/>
        <color rgb="FF000000"/>
        <sz val="9"/>
        <rFont val="Arial"/>
        <vertAlign val="superscript"/>
      </rPr>
      <t>1</t>
    </r>
  </si>
  <si>
    <t>VSMC</t>
  </si>
  <si>
    <r>
      <rPr>
        <u/>
        <b/>
        <color rgb="FF000000"/>
        <sz val="9"/>
        <rFont val="Arial"/>
      </rPr>
      <t>Equity Investment</t>
    </r>
    <r>
      <rPr>
        <b/>
        <color rgb="FF000000"/>
        <sz val="9"/>
        <rFont val="Arial"/>
        <vertAlign val="superscript"/>
      </rPr>
      <t>2</t>
    </r>
  </si>
  <si>
    <t>ESMC</t>
  </si>
  <si>
    <r>
      <rPr>
        <u/>
        <b/>
        <color rgb="FF000000"/>
        <sz val="9"/>
        <rFont val="Arial"/>
      </rPr>
      <t>Investments per entity</t>
    </r>
    <r>
      <rPr>
        <b/>
        <color rgb="FF000000"/>
        <sz val="9"/>
        <rFont val="Arial"/>
        <vertAlign val="superscript"/>
      </rPr>
      <t>3</t>
    </r>
  </si>
  <si>
    <t xml:space="preserve">Total </t>
  </si>
  <si>
    <r>
      <rPr>
        <color rgb="FF000000"/>
        <sz val="9"/>
        <rFont val="Arial"/>
        <vertAlign val="superscript"/>
      </rPr>
      <t>1</t>
    </r>
    <r>
      <rPr>
        <color rgb="FF000000"/>
        <sz val="9"/>
        <rFont val="Arial"/>
      </rPr>
      <t xml:space="preserve">Access Fee </t>
    </r>
    <r>
      <rPr>
        <color rgb="FF000000"/>
        <sz val="9"/>
        <rFont val="Arial"/>
      </rPr>
      <t>reflected in</t>
    </r>
    <r>
      <rPr>
        <color rgb="FF000000"/>
        <sz val="9"/>
        <rFont val="Arial"/>
      </rPr>
      <t xml:space="preserve"> Cash Flow from Operating Activities</t>
    </r>
  </si>
  <si>
    <r>
      <rPr>
        <color rgb="FF000000"/>
        <sz val="9"/>
        <rFont val="Arial"/>
        <vertAlign val="superscript"/>
      </rPr>
      <t>2</t>
    </r>
    <r>
      <rPr>
        <color rgb="FF000000"/>
        <sz val="9"/>
        <rFont val="Arial"/>
      </rPr>
      <t xml:space="preserve">Equity Investments </t>
    </r>
    <r>
      <rPr>
        <color rgb="FF000000"/>
        <sz val="9"/>
        <rFont val="Arial"/>
      </rPr>
      <t>reflected in</t>
    </r>
    <r>
      <rPr>
        <color rgb="FF000000"/>
        <sz val="9"/>
        <rFont val="Arial"/>
      </rPr>
      <t xml:space="preserve"> Cash Flow from Investing Activities</t>
    </r>
  </si>
  <si>
    <r>
      <rPr>
        <color rgb="FF000000"/>
        <sz val="9"/>
        <rFont val="Arial"/>
        <vertAlign val="superscript"/>
      </rPr>
      <t>3</t>
    </r>
    <r>
      <rPr>
        <color rgb="FF000000"/>
        <sz val="9"/>
        <rFont val="Arial"/>
      </rPr>
      <t>Results relating to equity-accounted investees</t>
    </r>
    <r>
      <rPr>
        <color rgb="FF000000"/>
        <sz val="9"/>
        <rFont val="Arial"/>
      </rPr>
      <t xml:space="preserve"> </t>
    </r>
    <r>
      <rPr>
        <color rgb="FF000000"/>
        <sz val="9"/>
        <rFont val="Arial"/>
      </rPr>
      <t xml:space="preserve">reflected in the </t>
    </r>
    <r>
      <rPr>
        <color rgb="FF000000"/>
        <sz val="9"/>
        <rFont val="Arial"/>
      </rPr>
      <t>P&amp;L</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</si>
</sst>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 #,##0,,;* (#,##0,,);* &quot;-&quot;;_(@_)"/>
    <numFmt numFmtId="166" formatCode="* #,##0,,;* (#,##0,,);* &quot;—&quot;;_(@_)"/>
    <numFmt numFmtId="167" formatCode="#0,,;&quot;-&quot;#0,,;#0,,;_(@_)"/>
    <numFmt numFmtId="168" formatCode="#0.00;(#0.00);#0.00;_(@_)"/>
    <numFmt numFmtId="169" formatCode="* #,##0.00;* (#,##0.00);* &quot;—&quot;;_(@_)"/>
    <numFmt numFmtId="170" formatCode="#,##0,;&quot;-&quot;#,##0,;#,##0,;_(@_)"/>
    <numFmt numFmtId="171" formatCode="#,##0.00;&quot;-&quot;#,##0.00;#,##0.00;_(@_)"/>
    <numFmt numFmtId="172" formatCode="#,##0.000;&quot;-&quot;#,##0.000;#,##0.000;_(@_)"/>
    <numFmt numFmtId="173" formatCode="#,##0.0000;&quot;-&quot;#,##0.0000;#,##0.0000;_(@_)"/>
    <numFmt numFmtId="174" formatCode="* #,##0.00,,;* (#,##0.00,,);* &quot;—&quot;;_(@_)"/>
    <numFmt numFmtId="175" formatCode="#0.0%;&quot;-&quot;#0.0%;&quot;-&quot;%;_(@_)"/>
    <numFmt numFmtId="176" formatCode="* #,##0;* (#,##0);* &quot;-&quot;;_(@_)"/>
    <numFmt numFmtId="177" formatCode="* #,##0;* (#,##0);* &quot;—&quot;;_(@_)"/>
    <numFmt numFmtId="178" formatCode="* #,##0,;* (#,##0,);* &quot;—&quot;;_(@_)"/>
    <numFmt numFmtId="179" formatCode="* #,##0,;* (#,##0,);* &quot;-&quot;;_(@_)"/>
    <numFmt numFmtId="180" formatCode="* #,##0.00;* (#,##0.00);* &quot;-&quot;;_(@_)"/>
    <numFmt numFmtId="181" formatCode="#0.0_)%;(#0.0)%;#0.0_)%;_(@_)"/>
    <numFmt numFmtId="182" formatCode="#0%;&quot;-&quot;#0%;&quot;-&quot;%;_(@_)"/>
    <numFmt numFmtId="183" formatCode="#0.#######################%;&quot;-&quot;#0.#######################%;&quot;-&quot;%;_(@_)"/>
    <numFmt numFmtId="184" formatCode="#0_)%;(#0)%;#0_)%;_(@_)"/>
    <numFmt numFmtId="185" formatCode="&quot;&quot;* #,##0_);&quot;&quot;* (#,##0);&quot;&quot;* #,##0_);_(@_)"/>
    <numFmt numFmtId="186" formatCode="&quot;&quot;* #,##0,,_);&quot;&quot;* (#,##0,,);&quot;&quot;* #,##0,,_);_(@_)"/>
  </numFmts>
  <fonts count="24"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Poppins"/>
      <b/>
      <color rgb="FF000000"/>
      <sz val="10"/>
    </font>
    <font>
      <name val="Poppins"/>
      <b/>
      <color rgb="FF000000"/>
      <sz val="10"/>
      <u/>
    </font>
    <font>
      <name val="Poppins"/>
      <color rgb="FF000000"/>
      <sz val="10"/>
    </font>
    <font>
      <name val="Poppins"/>
      <b/>
      <color rgb="FF000000"/>
      <sz val="9"/>
    </font>
    <font>
      <name val="Poppins"/>
      <color rgb="FF000000"/>
      <sz val="9"/>
    </font>
    <font>
      <name val="Arial"/>
      <b/>
      <color rgb="FF000000"/>
      <sz val="11"/>
    </font>
    <font>
      <name val="Arial"/>
      <i/>
      <color rgb="FF000000"/>
      <sz val="10"/>
    </font>
    <font>
      <name val="Arial"/>
      <b/>
      <color rgb="FF000000"/>
      <sz val="10"/>
    </font>
    <font>
      <name val="Arial"/>
      <b/>
      <color rgb="FF000000"/>
      <sz val="9"/>
    </font>
    <font>
      <name val="Arial"/>
      <color rgb="FF000000"/>
      <sz val="9"/>
    </font>
    <font>
      <name val="Arial"/>
      <i/>
      <color rgb="FF000000"/>
      <sz val="9"/>
    </font>
    <font>
      <name val="Arial"/>
      <b/>
      <color rgb="FF000000"/>
      <sz val="10"/>
      <u/>
    </font>
    <font>
      <name val="Arial"/>
      <b/>
      <color rgb="FF000000"/>
      <sz val="9"/>
      <u/>
    </font>
    <font>
      <name val="Arial"/>
      <color rgb="FFFF0000"/>
      <sz val="10"/>
    </font>
    <font>
      <name val="Arial"/>
      <b/>
      <i/>
      <color rgb="FF000000"/>
      <sz val="11"/>
      <u/>
    </font>
    <font>
      <name val="Arial"/>
      <color rgb="FFFF0000"/>
      <sz val="12"/>
    </font>
    <font>
      <name val="Arial"/>
      <b/>
      <color rgb="FF43435D"/>
      <sz val="10"/>
    </font>
    <font>
      <name val="Arial"/>
      <b/>
      <i/>
      <color rgb="FF000000"/>
      <sz val="9"/>
    </font>
  </fonts>
  <fills count="7">
    <fill>
      <patternFill patternType="none"/>
    </fill>
    <fill>
      <patternFill patternType="gray125"/>
    </fill>
    <fill>
      <patternFill patternType="solid">
        <fgColor rgb="FFDCE6F2"/>
        <bgColor indexed="64"/>
      </patternFill>
    </fill>
    <fill>
      <patternFill patternType="solid">
        <fgColor rgb="FFFFFFFF"/>
        <bgColor indexed="64"/>
      </patternFill>
    </fill>
    <fill>
      <patternFill patternType="solid">
        <fgColor rgb="FFBFBFBF"/>
        <bgColor indexed="64"/>
      </patternFill>
    </fill>
    <fill>
      <patternFill patternType="solid">
        <fgColor rgb="FFF5EDD7"/>
        <bgColor indexed="64"/>
      </patternFill>
    </fill>
    <fill>
      <patternFill patternType="solid">
        <fgColor rgb="FFFF968E"/>
        <bgColor indexed="64"/>
      </patternFill>
    </fill>
  </fills>
  <borders count="104">
    <border>
      <left/>
      <right/>
      <top/>
      <bottom/>
      <diagonal/>
    </border>
    <border>
      <left style="thin">
        <color indexed="64" rgb="FF000000"/>
      </left>
      <right/>
      <top style="thin">
        <color indexed="64" rgb="FF000000"/>
      </top>
      <bottom style="thin">
        <color indexed="64" rgb="FF000000"/>
      </bottom>
      <diagonal/>
    </border>
    <border>
      <left/>
      <right/>
      <top style="thin">
        <color indexed="64" rgb="FF000000"/>
      </top>
      <bottom style="thin">
        <color indexed="64" rgb="FF000000"/>
      </bottom>
      <diagonal/>
    </border>
    <border>
      <left/>
      <right style="thin">
        <color indexed="64" rgb="FF000000"/>
      </right>
      <top style="thin">
        <color indexed="64" rgb="FF000000"/>
      </top>
      <bottom style="thin">
        <color indexed="64" rgb="FF000000"/>
      </bottom>
      <diagonal/>
    </border>
    <border>
      <left style="thin">
        <color indexed="64" rgb="FF000000"/>
      </left>
      <right/>
      <top/>
      <bottom/>
      <diagonal/>
    </border>
    <border>
      <left/>
      <right/>
      <top style="thin">
        <color indexed="64" rgb="FF000000"/>
      </top>
      <bottom/>
      <diagonal/>
    </border>
    <border>
      <left/>
      <right/>
      <top/>
      <bottom style="medium">
        <color indexed="64" rgb="FF000000"/>
      </bottom>
      <diagonal/>
    </border>
    <border>
      <left style="medium">
        <color indexed="64" rgb="FF000000"/>
      </left>
      <right style="medium">
        <color indexed="64" rgb="FF000000"/>
      </right>
      <top style="medium">
        <color indexed="64" rgb="FF000000"/>
      </top>
      <bottom style="medium">
        <color indexed="64" rgb="FF000000"/>
      </bottom>
      <diagonal/>
    </border>
    <border>
      <left style="medium">
        <color indexed="64" rgb="FF000000"/>
      </left>
      <right style="dotted">
        <color indexed="64" rgb="FF000000"/>
      </right>
      <top style="medium">
        <color indexed="64" rgb="FF000000"/>
      </top>
      <bottom style="medium">
        <color indexed="64" rgb="FF000000"/>
      </bottom>
      <diagonal/>
    </border>
    <border>
      <left style="dotted">
        <color indexed="64" rgb="FF000000"/>
      </left>
      <right style="dotted">
        <color indexed="64" rgb="FF000000"/>
      </right>
      <top style="medium">
        <color indexed="64" rgb="FF000000"/>
      </top>
      <bottom style="medium">
        <color indexed="64" rgb="FF000000"/>
      </bottom>
      <diagonal/>
    </border>
    <border>
      <left style="dotted">
        <color indexed="64" rgb="FF000000"/>
      </left>
      <right style="medium">
        <color indexed="64" rgb="FF000000"/>
      </right>
      <top style="medium">
        <color indexed="64" rgb="FF000000"/>
      </top>
      <bottom style="medium">
        <color indexed="64" rgb="FF000000"/>
      </bottom>
      <diagonal/>
    </border>
    <border>
      <left style="medium">
        <color indexed="64" rgb="FF000000"/>
      </left>
      <right style="medium">
        <color indexed="64" rgb="FF000000"/>
      </right>
      <top style="medium">
        <color indexed="64" rgb="FF000000"/>
      </top>
      <bottom/>
      <diagonal/>
    </border>
    <border>
      <left style="medium">
        <color indexed="64" rgb="FF000000"/>
      </left>
      <right style="medium">
        <color indexed="64" rgb="FF000000"/>
      </right>
      <top/>
      <bottom/>
      <diagonal/>
    </border>
    <border>
      <left style="medium">
        <color indexed="64" rgb="FF000000"/>
      </left>
      <right style="dotted">
        <color indexed="64" rgb="FF000000"/>
      </right>
      <top/>
      <bottom/>
      <diagonal/>
    </border>
    <border>
      <left style="dotted">
        <color indexed="64" rgb="FF000000"/>
      </left>
      <right style="dotted">
        <color indexed="64" rgb="FF000000"/>
      </right>
      <top/>
      <bottom/>
      <diagonal/>
    </border>
    <border>
      <left style="dotted">
        <color indexed="64" rgb="FF000000"/>
      </left>
      <right style="medium">
        <color indexed="64" rgb="FF000000"/>
      </right>
      <top/>
      <bottom/>
      <diagonal/>
    </border>
    <border>
      <left style="medium">
        <color indexed="64" rgb="FF000000"/>
      </left>
      <right style="dotted">
        <color indexed="64" rgb="FF000000"/>
      </right>
      <top/>
      <bottom style="thin">
        <color indexed="64" rgb="FF000000"/>
      </bottom>
      <diagonal/>
    </border>
    <border>
      <left style="dotted">
        <color indexed="64" rgb="FF000000"/>
      </left>
      <right style="dotted">
        <color indexed="64" rgb="FF000000"/>
      </right>
      <top/>
      <bottom style="thin">
        <color indexed="64" rgb="FF000000"/>
      </bottom>
      <diagonal/>
    </border>
    <border>
      <left style="dotted">
        <color indexed="64" rgb="FF000000"/>
      </left>
      <right style="medium">
        <color indexed="64" rgb="FF000000"/>
      </right>
      <top/>
      <bottom style="thin">
        <color indexed="64" rgb="FF000000"/>
      </bottom>
      <diagonal/>
    </border>
    <border>
      <left style="medium">
        <color indexed="64" rgb="FF000000"/>
      </left>
      <right style="medium">
        <color indexed="64" rgb="FF000000"/>
      </right>
      <top/>
      <bottom style="thin">
        <color indexed="64" rgb="FF000000"/>
      </bottom>
      <diagonal/>
    </border>
    <border>
      <left style="medium">
        <color indexed="64" rgb="FF000000"/>
      </left>
      <right style="medium">
        <color indexed="64" rgb="FF000000"/>
      </right>
      <top style="thin">
        <color indexed="64" rgb="FF000000"/>
      </top>
      <bottom/>
      <diagonal/>
    </border>
    <border>
      <left style="medium">
        <color indexed="64" rgb="FF000000"/>
      </left>
      <right style="dotted">
        <color indexed="64" rgb="FF000000"/>
      </right>
      <top style="thin">
        <color indexed="64" rgb="FF000000"/>
      </top>
      <bottom/>
      <diagonal/>
    </border>
    <border>
      <left style="dotted">
        <color indexed="64" rgb="FF000000"/>
      </left>
      <right style="dotted">
        <color indexed="64" rgb="FF000000"/>
      </right>
      <top style="thin">
        <color indexed="64" rgb="FF000000"/>
      </top>
      <bottom/>
      <diagonal/>
    </border>
    <border>
      <left style="dotted">
        <color indexed="64" rgb="FF000000"/>
      </left>
      <right style="medium">
        <color indexed="64" rgb="FF000000"/>
      </right>
      <top style="thin">
        <color indexed="64" rgb="FF000000"/>
      </top>
      <bottom/>
      <diagonal/>
    </border>
    <border>
      <left style="medium">
        <color indexed="64" rgb="FF000000"/>
      </left>
      <right style="medium">
        <color indexed="64" rgb="FF000000"/>
      </right>
      <top/>
      <bottom style="medium">
        <color indexed="64" rgb="FF000000"/>
      </bottom>
      <diagonal/>
    </border>
    <border>
      <left/>
      <right/>
      <top style="medium">
        <color indexed="64" rgb="FF000000"/>
      </top>
      <bottom/>
      <diagonal/>
    </border>
    <border>
      <left style="medium">
        <color indexed="64" rgb="FF000000"/>
      </left>
      <right/>
      <top/>
      <bottom/>
      <diagonal/>
    </border>
    <border>
      <left style="medium">
        <color indexed="64" rgb="FF000000"/>
      </left>
      <right style="dotted">
        <color indexed="64" rgb="FF000000"/>
      </right>
      <top style="medium">
        <color indexed="64" rgb="FF000000"/>
      </top>
      <bottom/>
      <diagonal/>
    </border>
    <border>
      <left style="dotted">
        <color indexed="64" rgb="FF000000"/>
      </left>
      <right style="dotted">
        <color indexed="64" rgb="FF000000"/>
      </right>
      <top style="medium">
        <color indexed="64" rgb="FF000000"/>
      </top>
      <bottom/>
      <diagonal/>
    </border>
    <border>
      <left style="dotted">
        <color indexed="64" rgb="FF000000"/>
      </left>
      <right style="medium">
        <color indexed="64" rgb="FF000000"/>
      </right>
      <top style="medium">
        <color indexed="64" rgb="FF000000"/>
      </top>
      <bottom/>
      <diagonal/>
    </border>
    <border>
      <left style="medium">
        <color indexed="64" rgb="FF000000"/>
      </left>
      <right/>
      <top style="medium">
        <color indexed="64" rgb="FF000000"/>
      </top>
      <bottom/>
      <diagonal/>
    </border>
    <border>
      <left/>
      <right style="medium">
        <color indexed="64" rgb="FF000000"/>
      </right>
      <top style="medium">
        <color indexed="64" rgb="FF000000"/>
      </top>
      <bottom/>
      <diagonal/>
    </border>
    <border>
      <left style="medium">
        <color indexed="64" rgb="FF000000"/>
      </left>
      <right style="dotted">
        <color indexed="64" rgb="FF000000"/>
      </right>
      <top/>
      <bottom style="medium">
        <color indexed="64" rgb="FF000000"/>
      </bottom>
      <diagonal/>
    </border>
    <border>
      <left style="dotted">
        <color indexed="64" rgb="FF000000"/>
      </left>
      <right style="dotted">
        <color indexed="64" rgb="FF000000"/>
      </right>
      <top/>
      <bottom style="medium">
        <color indexed="64" rgb="FF000000"/>
      </bottom>
      <diagonal/>
    </border>
    <border>
      <left style="dotted">
        <color indexed="64" rgb="FF000000"/>
      </left>
      <right style="medium">
        <color indexed="64" rgb="FF000000"/>
      </right>
      <top/>
      <bottom style="medium">
        <color indexed="64" rgb="FF000000"/>
      </bottom>
      <diagonal/>
    </border>
    <border>
      <left style="medium">
        <color indexed="64" rgb="FF000000"/>
      </left>
      <right/>
      <top/>
      <bottom style="medium">
        <color indexed="64" rgb="FF000000"/>
      </bottom>
      <diagonal/>
    </border>
    <border>
      <left/>
      <right style="dotted">
        <color indexed="64" rgb="FF000000"/>
      </right>
      <top/>
      <bottom/>
      <diagonal/>
    </border>
    <border>
      <left style="dotted">
        <color indexed="64" rgb="FF000000"/>
      </left>
      <right style="dashed">
        <color indexed="64" rgb="FF000000"/>
      </right>
      <top/>
      <bottom/>
      <diagonal/>
    </border>
    <border>
      <left style="dashed">
        <color indexed="64" rgb="FF000000"/>
      </left>
      <right style="medium">
        <color indexed="64" rgb="FF000000"/>
      </right>
      <top/>
      <bottom/>
      <diagonal/>
    </border>
    <border>
      <left/>
      <right style="dotted">
        <color indexed="64" rgb="FF000000"/>
      </right>
      <top/>
      <bottom style="medium">
        <color indexed="64" rgb="FF000000"/>
      </bottom>
      <diagonal/>
    </border>
    <border>
      <left style="dotted">
        <color indexed="64" rgb="FF000000"/>
      </left>
      <right style="dashed">
        <color indexed="64" rgb="FF000000"/>
      </right>
      <top/>
      <bottom style="medium">
        <color indexed="64" rgb="FF000000"/>
      </bottom>
      <diagonal/>
    </border>
    <border>
      <left style="dashed">
        <color indexed="64" rgb="FF000000"/>
      </left>
      <right style="medium">
        <color indexed="64" rgb="FF000000"/>
      </right>
      <top/>
      <bottom style="medium">
        <color indexed="64" rgb="FF000000"/>
      </bottom>
      <diagonal/>
    </border>
    <border>
      <left/>
      <right style="dotted">
        <color indexed="64" rgb="FF000000"/>
      </right>
      <top style="medium">
        <color indexed="64" rgb="FF000000"/>
      </top>
      <bottom/>
      <diagonal/>
    </border>
    <border>
      <left style="dotted">
        <color indexed="64" rgb="FF000000"/>
      </left>
      <right style="dashed">
        <color indexed="64" rgb="FF000000"/>
      </right>
      <top style="medium">
        <color indexed="64" rgb="FF000000"/>
      </top>
      <bottom/>
      <diagonal/>
    </border>
    <border>
      <left style="dashed">
        <color indexed="64" rgb="FF000000"/>
      </left>
      <right style="medium">
        <color indexed="64" rgb="FF000000"/>
      </right>
      <top style="medium">
        <color indexed="64" rgb="FF000000"/>
      </top>
      <bottom/>
      <diagonal/>
    </border>
    <border>
      <left style="medium">
        <color indexed="64" rgb="FF000000"/>
      </left>
      <right style="dashed">
        <color indexed="64" rgb="FF000000"/>
      </right>
      <top/>
      <bottom/>
      <diagonal/>
    </border>
    <border>
      <left style="dashed">
        <color indexed="64" rgb="FF000000"/>
      </left>
      <right style="dotted">
        <color indexed="64" rgb="FF000000"/>
      </right>
      <top/>
      <bottom/>
      <diagonal/>
    </border>
    <border>
      <left/>
      <right style="medium">
        <color indexed="64" rgb="FF000000"/>
      </right>
      <top/>
      <bottom/>
      <diagonal/>
    </border>
    <border>
      <left style="medium">
        <color indexed="64" rgb="FF000000"/>
      </left>
      <right style="dashed">
        <color indexed="64" rgb="FF000000"/>
      </right>
      <top style="medium">
        <color indexed="64" rgb="FF000000"/>
      </top>
      <bottom/>
      <diagonal/>
    </border>
    <border>
      <left style="dashed">
        <color indexed="64" rgb="FF000000"/>
      </left>
      <right style="dotted">
        <color indexed="64" rgb="FF000000"/>
      </right>
      <top style="medium">
        <color indexed="64" rgb="FF000000"/>
      </top>
      <bottom/>
      <diagonal/>
    </border>
    <border>
      <left style="medium">
        <color indexed="64" rgb="FF000000"/>
      </left>
      <right style="dashed">
        <color indexed="64" rgb="FF000000"/>
      </right>
      <top/>
      <bottom style="medium">
        <color indexed="64" rgb="FF000000"/>
      </bottom>
      <diagonal/>
    </border>
    <border>
      <left style="dashed">
        <color indexed="64" rgb="FF000000"/>
      </left>
      <right style="dotted">
        <color indexed="64" rgb="FF000000"/>
      </right>
      <top/>
      <bottom style="medium">
        <color indexed="64" rgb="FF000000"/>
      </bottom>
      <diagonal/>
    </border>
    <border>
      <left style="medium">
        <color indexed="64" rgb="FF000000"/>
      </left>
      <right style="dashed">
        <color indexed="64" rgb="FF000000"/>
      </right>
      <top/>
      <bottom style="thin">
        <color indexed="64" rgb="FF000000"/>
      </bottom>
      <diagonal/>
    </border>
    <border>
      <left style="dashed">
        <color indexed="64" rgb="FF000000"/>
      </left>
      <right style="dotted">
        <color indexed="64" rgb="FF000000"/>
      </right>
      <top/>
      <bottom style="thin">
        <color indexed="64" rgb="FF000000"/>
      </bottom>
      <diagonal/>
    </border>
    <border>
      <left style="medium">
        <color indexed="64" rgb="FF000000"/>
      </left>
      <right style="dashed">
        <color indexed="64" rgb="FF000000"/>
      </right>
      <top style="thin">
        <color indexed="64" rgb="FF000000"/>
      </top>
      <bottom style="medium">
        <color indexed="64" rgb="FF000000"/>
      </bottom>
      <diagonal/>
    </border>
    <border>
      <left style="dashed">
        <color indexed="64" rgb="FF000000"/>
      </left>
      <right style="dotted">
        <color indexed="64" rgb="FF000000"/>
      </right>
      <top style="thin">
        <color indexed="64" rgb="FF000000"/>
      </top>
      <bottom style="medium">
        <color indexed="64" rgb="FF000000"/>
      </bottom>
      <diagonal/>
    </border>
    <border>
      <left style="dotted">
        <color indexed="64" rgb="FF000000"/>
      </left>
      <right style="dotted">
        <color indexed="64" rgb="FF000000"/>
      </right>
      <top style="thin">
        <color indexed="64" rgb="FF000000"/>
      </top>
      <bottom style="medium">
        <color indexed="64" rgb="FF000000"/>
      </bottom>
      <diagonal/>
    </border>
    <border>
      <left style="dotted">
        <color indexed="64" rgb="FF000000"/>
      </left>
      <right style="medium">
        <color indexed="64" rgb="FF000000"/>
      </right>
      <top style="thin">
        <color indexed="64" rgb="FF000000"/>
      </top>
      <bottom style="medium">
        <color indexed="64" rgb="FF000000"/>
      </bottom>
      <diagonal/>
    </border>
    <border>
      <left style="medium">
        <color indexed="64" rgb="FF000000"/>
      </left>
      <right style="medium">
        <color indexed="64" rgb="FF000000"/>
      </right>
      <top style="thin">
        <color indexed="64" rgb="FF000000"/>
      </top>
      <bottom style="medium">
        <color indexed="64" rgb="FF000000"/>
      </bottom>
      <diagonal/>
    </border>
    <border>
      <left style="medium">
        <color indexed="64" rgb="FF000000"/>
      </left>
      <right style="dotted">
        <color indexed="64" rgb="FF000000"/>
      </right>
      <top style="thin">
        <color indexed="64" rgb="FF000000"/>
      </top>
      <bottom style="medium">
        <color indexed="64" rgb="FF000000"/>
      </bottom>
      <diagonal/>
    </border>
    <border>
      <left style="dotted">
        <color indexed="64" rgb="FF000000"/>
      </left>
      <right/>
      <top style="medium">
        <color indexed="64" rgb="FF000000"/>
      </top>
      <bottom/>
      <diagonal/>
    </border>
    <border>
      <left style="dashed">
        <color indexed="64" rgb="FF000000"/>
      </left>
      <right style="dashed">
        <color indexed="64" rgb="FF000000"/>
      </right>
      <top/>
      <bottom/>
      <diagonal/>
    </border>
    <border>
      <left style="dashed">
        <color indexed="64" rgb="FF000000"/>
      </left>
      <right style="dashed">
        <color indexed="64" rgb="FF000000"/>
      </right>
      <top/>
      <bottom style="thin">
        <color indexed="64" rgb="FF000000"/>
      </bottom>
      <diagonal/>
    </border>
    <border>
      <left style="dashed">
        <color indexed="64" rgb="FF000000"/>
      </left>
      <right style="medium">
        <color indexed="64" rgb="FF000000"/>
      </right>
      <top/>
      <bottom style="thin">
        <color indexed="64" rgb="FF000000"/>
      </bottom>
      <diagonal/>
    </border>
    <border>
      <left style="medium">
        <color indexed="64" rgb="FF000000"/>
      </left>
      <right style="dashed">
        <color indexed="64" rgb="FF000000"/>
      </right>
      <top style="thin">
        <color indexed="64" rgb="FF000000"/>
      </top>
      <bottom style="double">
        <color indexed="64" rgb="FF000000"/>
      </bottom>
      <diagonal/>
    </border>
    <border>
      <left style="dashed">
        <color indexed="64" rgb="FF000000"/>
      </left>
      <right style="dashed">
        <color indexed="64" rgb="FF000000"/>
      </right>
      <top style="thin">
        <color indexed="64" rgb="FF000000"/>
      </top>
      <bottom style="double">
        <color indexed="64" rgb="FF000000"/>
      </bottom>
      <diagonal/>
    </border>
    <border>
      <left style="dashed">
        <color indexed="64" rgb="FF000000"/>
      </left>
      <right style="medium">
        <color indexed="64" rgb="FF000000"/>
      </right>
      <top style="thin">
        <color indexed="64" rgb="FF000000"/>
      </top>
      <bottom style="double">
        <color indexed="64" rgb="FF000000"/>
      </bottom>
      <diagonal/>
    </border>
    <border>
      <left style="medium">
        <color indexed="64" rgb="FF000000"/>
      </left>
      <right style="medium">
        <color indexed="64" rgb="FF000000"/>
      </right>
      <top style="thin">
        <color indexed="64" rgb="FF000000"/>
      </top>
      <bottom style="double">
        <color indexed="64" rgb="FF000000"/>
      </bottom>
      <diagonal/>
    </border>
    <border>
      <left style="dashed">
        <color indexed="64" rgb="FF000000"/>
      </left>
      <right style="medium">
        <color indexed="64" rgb="FF000000"/>
      </right>
      <top style="double">
        <color indexed="64" rgb="FF000000"/>
      </top>
      <bottom/>
      <diagonal/>
    </border>
    <border>
      <left style="medium">
        <color indexed="64" rgb="FF000000"/>
      </left>
      <right style="medium">
        <color indexed="64" rgb="FF000000"/>
      </right>
      <top style="double">
        <color indexed="64" rgb="FF000000"/>
      </top>
      <bottom/>
      <diagonal/>
    </border>
    <border>
      <left style="dashed">
        <color indexed="64" rgb="FF000000"/>
      </left>
      <right style="medium">
        <color indexed="64" rgb="FF000000"/>
      </right>
      <top style="thin">
        <color indexed="64" rgb="FF000000"/>
      </top>
      <bottom/>
      <diagonal/>
    </border>
    <border>
      <left style="dashed">
        <color indexed="64" rgb="FF000000"/>
      </left>
      <right style="medium">
        <color indexed="64" rgb="FF000000"/>
      </right>
      <top/>
      <bottom style="double">
        <color indexed="64" rgb="FF000000"/>
      </bottom>
      <diagonal/>
    </border>
    <border>
      <left style="medium">
        <color indexed="64" rgb="FF000000"/>
      </left>
      <right style="medium">
        <color indexed="64" rgb="FF000000"/>
      </right>
      <top/>
      <bottom style="double">
        <color indexed="64" rgb="FF000000"/>
      </bottom>
      <diagonal/>
    </border>
    <border>
      <left/>
      <right/>
      <top style="double">
        <color indexed="64" rgb="FF000000"/>
      </top>
      <bottom style="medium">
        <color indexed="64" rgb="FF000000"/>
      </bottom>
      <diagonal/>
    </border>
    <border>
      <left style="dashed">
        <color indexed="64" rgb="FF000000"/>
      </left>
      <right style="dashed">
        <color indexed="64" rgb="FF000000"/>
      </right>
      <top style="medium">
        <color indexed="64" rgb="FF000000"/>
      </top>
      <bottom/>
      <diagonal/>
    </border>
    <border>
      <left style="medium">
        <color indexed="64" rgb="FF000000"/>
      </left>
      <right style="dashed">
        <color indexed="64" rgb="FF000000"/>
      </right>
      <top style="double">
        <color indexed="64" rgb="FF000000"/>
      </top>
      <bottom/>
      <diagonal/>
    </border>
    <border>
      <left style="dashed">
        <color indexed="64" rgb="FF000000"/>
      </left>
      <right style="dashed">
        <color indexed="64" rgb="FF000000"/>
      </right>
      <top style="double">
        <color indexed="64" rgb="FF000000"/>
      </top>
      <bottom/>
      <diagonal/>
    </border>
    <border>
      <left style="medium">
        <color indexed="64" rgb="FF000000"/>
      </left>
      <right style="dashed">
        <color indexed="64" rgb="FF000000"/>
      </right>
      <top style="double">
        <color indexed="64" rgb="FF000000"/>
      </top>
      <bottom style="double">
        <color indexed="64" rgb="FF000000"/>
      </bottom>
      <diagonal/>
    </border>
    <border>
      <left style="dashed">
        <color indexed="64" rgb="FF000000"/>
      </left>
      <right style="dashed">
        <color indexed="64" rgb="FF000000"/>
      </right>
      <top style="double">
        <color indexed="64" rgb="FF000000"/>
      </top>
      <bottom style="double">
        <color indexed="64" rgb="FF000000"/>
      </bottom>
      <diagonal/>
    </border>
    <border>
      <left style="dashed">
        <color indexed="64" rgb="FF000000"/>
      </left>
      <right style="medium">
        <color indexed="64" rgb="FF000000"/>
      </right>
      <top style="double">
        <color indexed="64" rgb="FF000000"/>
      </top>
      <bottom style="double">
        <color indexed="64" rgb="FF000000"/>
      </bottom>
      <diagonal/>
    </border>
    <border>
      <left style="medium">
        <color indexed="64" rgb="FF000000"/>
      </left>
      <right style="medium">
        <color indexed="64" rgb="FF000000"/>
      </right>
      <top style="double">
        <color indexed="64" rgb="FF000000"/>
      </top>
      <bottom style="double">
        <color indexed="64" rgb="FF000000"/>
      </bottom>
      <diagonal/>
    </border>
    <border>
      <left style="dashed">
        <color indexed="64" rgb="FF000000"/>
      </left>
      <right/>
      <top style="double">
        <color indexed="64" rgb="FF000000"/>
      </top>
      <bottom/>
      <diagonal/>
    </border>
    <border>
      <left/>
      <right style="dashed">
        <color indexed="64" rgb="FF000000"/>
      </right>
      <top style="double">
        <color indexed="64" rgb="FF000000"/>
      </top>
      <bottom/>
      <diagonal/>
    </border>
    <border>
      <left/>
      <right/>
      <top style="double">
        <color indexed="64" rgb="FF000000"/>
      </top>
      <bottom/>
      <diagonal/>
    </border>
    <border>
      <left style="dashed">
        <color indexed="64" rgb="FF000000"/>
      </left>
      <right style="dashed">
        <color indexed="64" rgb="FF000000"/>
      </right>
      <top/>
      <bottom style="medium">
        <color indexed="64" rgb="FF000000"/>
      </bottom>
      <diagonal/>
    </border>
    <border>
      <left style="medium">
        <color indexed="64" rgb="FF000000"/>
      </left>
      <right style="dashed">
        <color indexed="64" rgb="FF000000"/>
      </right>
      <top style="thin">
        <color indexed="64" rgb="FF000000"/>
      </top>
      <bottom/>
      <diagonal/>
    </border>
    <border>
      <left style="dashed">
        <color indexed="64" rgb="FF000000"/>
      </left>
      <right style="dashed">
        <color indexed="64" rgb="FF000000"/>
      </right>
      <top style="thin">
        <color indexed="64" rgb="FF000000"/>
      </top>
      <bottom/>
      <diagonal/>
    </border>
    <border>
      <left style="medium">
        <color indexed="64" rgb="FF000000"/>
      </left>
      <right style="dashed">
        <color indexed="64" rgb="FF000000"/>
      </right>
      <top style="medium">
        <color indexed="64" rgb="FF000000"/>
      </top>
      <bottom style="thin">
        <color indexed="64" rgb="FF000000"/>
      </bottom>
      <diagonal/>
    </border>
    <border>
      <left style="dashed">
        <color indexed="64" rgb="FF000000"/>
      </left>
      <right style="dotted">
        <color indexed="64" rgb="FF000000"/>
      </right>
      <top style="medium">
        <color indexed="64" rgb="FF000000"/>
      </top>
      <bottom style="thin">
        <color indexed="64" rgb="FF000000"/>
      </bottom>
      <diagonal/>
    </border>
    <border>
      <left style="dotted">
        <color indexed="64" rgb="FF000000"/>
      </left>
      <right style="dotted">
        <color indexed="64" rgb="FF000000"/>
      </right>
      <top style="medium">
        <color indexed="64" rgb="FF000000"/>
      </top>
      <bottom style="thin">
        <color indexed="64" rgb="FF000000"/>
      </bottom>
      <diagonal/>
    </border>
    <border>
      <left style="dotted">
        <color indexed="64" rgb="FF000000"/>
      </left>
      <right style="medium">
        <color indexed="64" rgb="FF000000"/>
      </right>
      <top style="medium">
        <color indexed="64" rgb="FF000000"/>
      </top>
      <bottom style="thin">
        <color indexed="64" rgb="FF000000"/>
      </bottom>
      <diagonal/>
    </border>
    <border>
      <left style="dotted">
        <color indexed="64" rgb="FF000000"/>
      </left>
      <right/>
      <top/>
      <bottom/>
      <diagonal/>
    </border>
    <border>
      <left style="medium">
        <color indexed="64" rgb="FF000000"/>
      </left>
      <right style="medium">
        <color indexed="64" rgb="FF000000"/>
      </right>
      <top style="medium">
        <color indexed="64" rgb="FF000000"/>
      </top>
      <bottom style="thin">
        <color indexed="64" rgb="FF000000"/>
      </bottom>
      <diagonal/>
    </border>
    <border>
      <left style="thin">
        <color indexed="64" rgb="FF000000"/>
      </left>
      <right style="medium">
        <color indexed="64" rgb="FF000000"/>
      </right>
      <top style="thin">
        <color indexed="64" rgb="FF000000"/>
      </top>
      <bottom/>
      <diagonal/>
    </border>
    <border>
      <left style="thin">
        <color indexed="64" rgb="FF000000"/>
      </left>
      <right style="medium">
        <color indexed="64" rgb="FF000000"/>
      </right>
      <top/>
      <bottom/>
      <diagonal/>
    </border>
    <border>
      <left style="medium">
        <color indexed="64" rgb="FF000000"/>
      </left>
      <right/>
      <top/>
      <bottom style="thin">
        <color indexed="64" rgb="FF000000"/>
      </bottom>
      <diagonal/>
    </border>
    <border>
      <left/>
      <right/>
      <top/>
      <bottom style="thin">
        <color indexed="64" rgb="FF000000"/>
      </bottom>
      <diagonal/>
    </border>
    <border>
      <left/>
      <right style="medium">
        <color indexed="64" rgb="FF000000"/>
      </right>
      <top/>
      <bottom style="thin">
        <color indexed="64" rgb="FF000000"/>
      </bottom>
      <diagonal/>
    </border>
    <border>
      <left style="medium">
        <color indexed="64" rgb="FF000000"/>
      </left>
      <right/>
      <top style="thin">
        <color indexed="64" rgb="FF000000"/>
      </top>
      <bottom style="thin">
        <color indexed="64" rgb="FF000000"/>
      </bottom>
      <diagonal/>
    </border>
    <border>
      <left/>
      <right style="medium">
        <color indexed="64" rgb="FF000000"/>
      </right>
      <top style="thin">
        <color indexed="64" rgb="FF000000"/>
      </top>
      <bottom style="thin">
        <color indexed="64" rgb="FF000000"/>
      </bottom>
      <diagonal/>
    </border>
    <border>
      <left style="medium">
        <color indexed="64" rgb="FF000000"/>
      </left>
      <right style="medium">
        <color indexed="64" rgb="FF000000"/>
      </right>
      <top style="thin">
        <color indexed="64" rgb="FF000000"/>
      </top>
      <bottom style="thin">
        <color indexed="64" rgb="FF000000"/>
      </bottom>
      <diagonal/>
    </border>
    <border>
      <left style="medium">
        <color indexed="64" rgb="FF000000"/>
      </left>
      <right/>
      <top style="thin">
        <color indexed="64" rgb="FF000000"/>
      </top>
      <bottom/>
      <diagonal/>
    </border>
    <border>
      <left/>
      <right style="medium">
        <color indexed="64" rgb="FF000000"/>
      </right>
      <top style="thin">
        <color indexed="64" rgb="FF000000"/>
      </top>
      <bottom/>
      <diagonal/>
    </border>
    <border>
      <left style="thin">
        <color indexed="64" rgb="FF000000"/>
      </left>
      <right style="medium">
        <color indexed="64" rgb="FF000000"/>
      </right>
      <top/>
      <bottom style="thin">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49">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6" fillId="0" borderId="0" xfId="0" applyFont="1" applyBorder="0" applyAlignment="1">
      <alignment vertical="center" wrapText="1"/>
    </xf>
    <xf fontId="7" fillId="0" borderId="0" xfId="0" applyFont="1" applyBorder="0" applyAlignment="1">
      <alignment vertical="center" wrapText="1"/>
    </xf>
    <xf fontId="8" fillId="0" borderId="0" xfId="0" applyFont="1" applyBorder="0" applyAlignment="1">
      <alignment vertical="center" wrapText="1"/>
    </xf>
    <xf fontId="9" fillId="0" borderId="1" xfId="0" applyFont="1" applyBorder="0" applyAlignment="1">
      <alignment horizontal="center" vertical="center" wrapText="1"/>
    </xf>
    <xf fontId="9" fillId="0" borderId="2" xfId="0" applyFont="1" applyBorder="0" applyAlignment="1">
      <alignment horizontal="center" vertical="center" wrapText="1"/>
    </xf>
    <xf fontId="9" fillId="0" borderId="3" xfId="0" applyFont="1" applyBorder="0" applyAlignment="1">
      <alignment horizontal="center" vertical="center" wrapText="1"/>
    </xf>
    <xf fontId="10" fillId="2" borderId="1" xfId="0" applyFont="1" applyBorder="0" applyAlignment="1" applyFill="1">
      <alignment horizontal="left" vertical="center" wrapText="1"/>
    </xf>
    <xf fontId="10" fillId="2" borderId="2" xfId="0" applyFont="1" applyBorder="0" applyAlignment="1" applyFill="1">
      <alignment horizontal="left" vertical="center" wrapText="1"/>
    </xf>
    <xf fontId="10" fillId="2" borderId="3" xfId="0" applyFont="1" applyBorder="0" applyAlignment="1" applyFill="1">
      <alignment horizontal="left" vertical="center" wrapText="1"/>
    </xf>
    <xf fontId="10" fillId="3" borderId="1" xfId="0" applyFont="1" applyBorder="0" applyAlignment="1" applyFill="1">
      <alignment horizontal="left" vertical="center" wrapText="1"/>
    </xf>
    <xf fontId="10" fillId="3" borderId="2" xfId="0" applyFont="1" applyBorder="0" applyAlignment="1" applyFill="1">
      <alignment horizontal="left" vertical="center" wrapText="1"/>
    </xf>
    <xf fontId="10" fillId="3" borderId="3" xfId="0" applyFont="1" applyBorder="0" applyAlignment="1" applyFill="1">
      <alignment horizontal="left" vertical="center" wrapText="1"/>
    </xf>
    <xf fontId="8" fillId="0" borderId="4" xfId="0" applyFont="1" applyBorder="0" applyAlignment="1">
      <alignment vertical="bottom" wrapText="1"/>
    </xf>
    <xf fontId="8" fillId="0" borderId="5" xfId="0" applyFont="1" applyBorder="0" applyAlignment="1">
      <alignment wrapText="1"/>
    </xf>
    <xf fontId="11" fillId="0" borderId="0" xfId="0" applyFont="1" applyBorder="0" applyAlignment="1">
      <alignment horizontal="left" vertical="bottom" wrapText="1"/>
    </xf>
    <xf fontId="1" fillId="0" borderId="0" xfId="0" applyFont="1" applyBorder="0" applyAlignment="1">
      <alignment vertical="bottom" wrapText="1"/>
    </xf>
    <xf fontId="11" fillId="0" borderId="6" xfId="0" applyFont="1" applyBorder="0" applyAlignment="1">
      <alignment horizontal="left" vertical="bottom" wrapText="1"/>
    </xf>
    <xf fontId="1" fillId="0" borderId="6" xfId="0" applyFont="1" applyBorder="0" applyAlignment="1">
      <alignment vertical="bottom" wrapText="1"/>
    </xf>
    <xf fontId="12" fillId="0" borderId="7" xfId="0" applyFont="1" applyBorder="0" applyAlignment="1">
      <alignment horizontal="left" vertical="bottom" wrapText="1"/>
    </xf>
    <xf fontId="13" fillId="0" borderId="8" xfId="0" applyFont="1" applyBorder="0" applyAlignment="1">
      <alignment horizontal="center" vertical="bottom" wrapText="1"/>
    </xf>
    <xf fontId="13" fillId="0" borderId="9" xfId="0" applyFont="1" applyBorder="0" applyAlignment="1">
      <alignment horizontal="center" vertical="bottom" wrapText="1"/>
    </xf>
    <xf fontId="13" fillId="0" borderId="10" xfId="0" applyFont="1" applyBorder="0" applyAlignment="1">
      <alignment horizontal="center" vertical="bottom" wrapText="1"/>
    </xf>
    <xf fontId="13" fillId="0" borderId="7" xfId="0" numFmtId="164" applyFont="1" applyBorder="0" applyAlignment="1" applyNumberFormat="1">
      <alignment horizontal="center" vertical="bottom" wrapText="1"/>
    </xf>
    <xf fontId="1" fillId="0" borderId="11" xfId="0" applyFont="1" applyBorder="0" applyAlignment="1">
      <alignment horizontal="right" vertical="bottom" wrapText="1"/>
    </xf>
    <xf fontId="14" fillId="0" borderId="12" xfId="0" applyFont="1" applyBorder="0" applyAlignment="1">
      <alignment horizontal="left" vertical="bottom" wrapText="1"/>
    </xf>
    <xf fontId="13" fillId="0" borderId="13" xfId="0" numFmtId="165" applyFont="1" applyBorder="0" applyAlignment="1" applyNumberFormat="1">
      <alignment vertical="bottom" wrapText="1"/>
    </xf>
    <xf fontId="13" fillId="0" borderId="14" xfId="0" numFmtId="165" applyFont="1" applyBorder="0" applyAlignment="1" applyNumberFormat="1">
      <alignment vertical="bottom" wrapText="1"/>
    </xf>
    <xf fontId="13" fillId="0" borderId="15" xfId="0" numFmtId="165" applyFont="1" applyBorder="0" applyAlignment="1" applyNumberFormat="1">
      <alignment vertical="bottom" wrapText="1"/>
    </xf>
    <xf fontId="13" fillId="0" borderId="12" xfId="0" numFmtId="165" applyFont="1" applyBorder="0" applyAlignment="1" applyNumberFormat="1">
      <alignment vertical="bottom" wrapText="1"/>
    </xf>
    <xf fontId="15" fillId="0" borderId="12" xfId="0" applyFont="1" applyBorder="0" applyAlignment="1">
      <alignment horizontal="left" vertical="bottom" wrapText="1"/>
    </xf>
    <xf fontId="1" fillId="0" borderId="16" xfId="0" numFmtId="165" applyFont="1" applyBorder="0" applyAlignment="1" applyNumberFormat="1">
      <alignment vertical="bottom" wrapText="1"/>
    </xf>
    <xf fontId="1" fillId="0" borderId="17" xfId="0" numFmtId="165" applyFont="1" applyBorder="0" applyAlignment="1" applyNumberFormat="1">
      <alignment vertical="bottom" wrapText="1"/>
    </xf>
    <xf fontId="1" fillId="0" borderId="18" xfId="0" numFmtId="165" applyFont="1" applyBorder="0" applyAlignment="1" applyNumberFormat="1">
      <alignment vertical="bottom" wrapText="1"/>
    </xf>
    <xf fontId="1" fillId="0" borderId="19" xfId="0" numFmtId="165" applyFont="1" applyBorder="0" applyAlignment="1" applyNumberFormat="1">
      <alignment vertical="bottom" wrapText="1"/>
    </xf>
    <xf fontId="1" fillId="0" borderId="20" xfId="0" applyFont="1" applyBorder="0" applyAlignment="1">
      <alignment horizontal="right" vertical="bottom" wrapText="1"/>
    </xf>
    <xf fontId="1" fillId="0" borderId="12" xfId="0" applyFont="1" applyBorder="0" applyAlignment="1">
      <alignment horizontal="right" vertical="bottom" wrapText="1"/>
    </xf>
    <xf fontId="1" fillId="0" borderId="13" xfId="0" numFmtId="165" applyFont="1" applyBorder="0" applyAlignment="1" applyNumberFormat="1">
      <alignment vertical="bottom" wrapText="1"/>
    </xf>
    <xf fontId="1" fillId="0" borderId="14" xfId="0" numFmtId="165" applyFont="1" applyBorder="0" applyAlignment="1" applyNumberFormat="1">
      <alignment vertical="bottom" wrapText="1"/>
    </xf>
    <xf fontId="1" fillId="0" borderId="15" xfId="0" numFmtId="165" applyFont="1" applyBorder="0" applyAlignment="1" applyNumberFormat="1">
      <alignment vertical="bottom" wrapText="1"/>
    </xf>
    <xf fontId="1" fillId="0" borderId="12" xfId="0" numFmtId="165" applyFont="1" applyBorder="0" applyAlignment="1" applyNumberFormat="1">
      <alignment vertical="bottom" wrapText="1"/>
    </xf>
    <xf fontId="1" fillId="0" borderId="21" xfId="0" numFmtId="165" applyFont="1" applyBorder="0" applyAlignment="1" applyNumberFormat="1">
      <alignment vertical="bottom" wrapText="1"/>
    </xf>
    <xf fontId="1" fillId="0" borderId="22" xfId="0" numFmtId="165" applyFont="1" applyBorder="0" applyAlignment="1" applyNumberFormat="1">
      <alignment vertical="bottom" wrapText="1"/>
    </xf>
    <xf fontId="1" fillId="0" borderId="23" xfId="0" numFmtId="165" applyFont="1" applyBorder="0" applyAlignment="1" applyNumberFormat="1">
      <alignment vertical="bottom" wrapText="1"/>
    </xf>
    <xf fontId="1" fillId="0" borderId="20" xfId="0" numFmtId="165" applyFont="1" applyBorder="0" applyAlignment="1" applyNumberFormat="1">
      <alignment vertical="bottom" wrapText="1"/>
    </xf>
    <xf fontId="1" fillId="0" borderId="16" xfId="0" numFmtId="166" applyFont="1" applyBorder="0" applyAlignment="1" applyNumberFormat="1">
      <alignment vertical="bottom" wrapText="1"/>
    </xf>
    <xf fontId="1" fillId="0" borderId="17" xfId="0" numFmtId="166" applyFont="1" applyBorder="0" applyAlignment="1" applyNumberFormat="1">
      <alignment vertical="bottom" wrapText="1"/>
    </xf>
    <xf fontId="1" fillId="0" borderId="18" xfId="0" numFmtId="166" applyFont="1" applyBorder="0" applyAlignment="1" applyNumberFormat="1">
      <alignment vertical="bottom" wrapText="1"/>
    </xf>
    <xf fontId="1" fillId="0" borderId="19" xfId="0" numFmtId="166" applyFont="1" applyBorder="0" applyAlignment="1" applyNumberFormat="1">
      <alignment vertical="bottom" wrapText="1"/>
    </xf>
    <xf fontId="1" fillId="0" borderId="13" xfId="0" numFmtId="166" applyFont="1" applyBorder="0" applyAlignment="1" applyNumberFormat="1">
      <alignment vertical="bottom" wrapText="1"/>
    </xf>
    <xf fontId="1" fillId="0" borderId="15" xfId="0" numFmtId="166" applyFont="1" applyBorder="0" applyAlignment="1" applyNumberFormat="1">
      <alignment vertical="bottom" wrapText="1"/>
    </xf>
    <xf fontId="1" fillId="0" borderId="14" xfId="0" numFmtId="166" applyFont="1" applyBorder="0" applyAlignment="1" applyNumberFormat="1">
      <alignment vertical="bottom" wrapText="1"/>
    </xf>
    <xf fontId="1" fillId="0" borderId="12" xfId="0" numFmtId="166" applyFont="1" applyBorder="0" applyAlignment="1" applyNumberFormat="1">
      <alignment vertical="bottom" wrapText="1"/>
    </xf>
    <xf fontId="1" fillId="0" borderId="12" xfId="0" numFmtId="167" applyFont="1" applyBorder="0" applyAlignment="1" applyNumberFormat="1">
      <alignment vertical="bottom" wrapText="1"/>
    </xf>
    <xf fontId="1" fillId="0" borderId="12" xfId="0" applyFont="1" applyBorder="0" applyAlignment="1">
      <alignment wrapText="1"/>
    </xf>
    <xf fontId="13" fillId="0" borderId="12" xfId="0" applyFont="1" applyBorder="0" applyAlignment="1">
      <alignment horizontal="right" vertical="bottom" wrapText="1"/>
    </xf>
    <xf fontId="15" fillId="0" borderId="16" xfId="0" numFmtId="165" applyFont="1" applyBorder="0" applyAlignment="1" applyNumberFormat="1">
      <alignment vertical="bottom" wrapText="1"/>
    </xf>
    <xf fontId="15" fillId="0" borderId="17" xfId="0" numFmtId="165" applyFont="1" applyBorder="0" applyAlignment="1" applyNumberFormat="1">
      <alignment vertical="bottom" wrapText="1"/>
    </xf>
    <xf fontId="16" fillId="0" borderId="12" xfId="0" applyFont="1" applyBorder="0" applyAlignment="1">
      <alignment horizontal="left" vertical="bottom" wrapText="1"/>
    </xf>
    <xf fontId="1" fillId="0" borderId="13" xfId="0" numFmtId="168" applyFont="1" applyBorder="0" applyAlignment="1" applyNumberFormat="1">
      <alignment horizontal="right" vertical="bottom" wrapText="1"/>
    </xf>
    <xf fontId="1" fillId="0" borderId="14" xfId="0" numFmtId="168" applyFont="1" applyBorder="0" applyAlignment="1" applyNumberFormat="1">
      <alignment horizontal="right" vertical="bottom" wrapText="1"/>
    </xf>
    <xf fontId="1" fillId="0" borderId="15" xfId="0" numFmtId="168" applyFont="1" applyBorder="0" applyAlignment="1" applyNumberFormat="1">
      <alignment horizontal="right" vertical="bottom" wrapText="1"/>
    </xf>
    <xf fontId="1" fillId="0" borderId="12" xfId="0" numFmtId="168" applyFont="1" applyBorder="0" applyAlignment="1" applyNumberFormat="1">
      <alignment horizontal="right" vertical="bottom" wrapText="1"/>
    </xf>
    <xf fontId="1" fillId="0" borderId="16" xfId="0" numFmtId="169" applyFont="1" applyBorder="0" applyAlignment="1" applyNumberFormat="1">
      <alignment vertical="bottom" wrapText="1"/>
    </xf>
    <xf fontId="1" fillId="0" borderId="17" xfId="0" numFmtId="169" applyFont="1" applyBorder="0" applyAlignment="1" applyNumberFormat="1">
      <alignment vertical="bottom" wrapText="1"/>
    </xf>
    <xf fontId="1" fillId="0" borderId="18" xfId="0" applyFont="1" applyBorder="0" applyAlignment="1">
      <alignment horizontal="right" vertical="bottom" wrapText="1"/>
    </xf>
    <xf fontId="1" fillId="0" borderId="16" xfId="0" applyFont="1" applyBorder="0" applyAlignment="1">
      <alignment horizontal="right" vertical="bottom" wrapText="1"/>
    </xf>
    <xf fontId="1" fillId="0" borderId="18" xfId="0" numFmtId="169" applyFont="1" applyBorder="0" applyAlignment="1" applyNumberFormat="1">
      <alignment vertical="bottom" wrapText="1"/>
    </xf>
    <xf fontId="1" fillId="0" borderId="19" xfId="0" numFmtId="169" applyFont="1" applyBorder="0" applyAlignment="1" applyNumberFormat="1">
      <alignment vertical="bottom" wrapText="1"/>
    </xf>
    <xf fontId="1" fillId="0" borderId="19" xfId="0" applyFont="1" applyBorder="0" applyAlignment="1">
      <alignment horizontal="right" vertical="bottom" wrapText="1"/>
    </xf>
    <xf fontId="1" fillId="0" borderId="21" xfId="0" numFmtId="168" applyFont="1" applyBorder="0" applyAlignment="1" applyNumberFormat="1">
      <alignment horizontal="right" vertical="bottom" wrapText="1"/>
    </xf>
    <xf fontId="1" fillId="0" borderId="22" xfId="0" numFmtId="168" applyFont="1" applyBorder="0" applyAlignment="1" applyNumberFormat="1">
      <alignment horizontal="right" vertical="bottom" wrapText="1"/>
    </xf>
    <xf fontId="1" fillId="0" borderId="23" xfId="0" numFmtId="168" applyFont="1" applyBorder="0" applyAlignment="1" applyNumberFormat="1">
      <alignment horizontal="right" vertical="bottom" wrapText="1"/>
    </xf>
    <xf fontId="1" fillId="0" borderId="20" xfId="0" numFmtId="168" applyFont="1" applyBorder="0" applyAlignment="1" applyNumberFormat="1">
      <alignment horizontal="right" vertical="bottom" wrapText="1"/>
    </xf>
    <xf fontId="1" fillId="0" borderId="13" xfId="0" numFmtId="170" applyFont="1" applyBorder="0" applyAlignment="1" applyNumberFormat="1">
      <alignment horizontal="right" vertical="bottom" wrapText="1"/>
    </xf>
    <xf fontId="1" fillId="0" borderId="14" xfId="0" numFmtId="170" applyFont="1" applyBorder="0" applyAlignment="1" applyNumberFormat="1">
      <alignment horizontal="right" vertical="bottom" wrapText="1"/>
    </xf>
    <xf fontId="1" fillId="0" borderId="15" xfId="0" numFmtId="170" applyFont="1" applyBorder="0" applyAlignment="1" applyNumberFormat="1">
      <alignment horizontal="right" vertical="bottom" wrapText="1"/>
    </xf>
    <xf fontId="1" fillId="0" borderId="12" xfId="0" numFmtId="170" applyFont="1" applyBorder="0" applyAlignment="1" applyNumberFormat="1">
      <alignment horizontal="right" vertical="bottom" wrapText="1"/>
    </xf>
    <xf fontId="1" fillId="0" borderId="14" xfId="0" numFmtId="171" applyFont="1" applyBorder="0" applyAlignment="1" applyNumberFormat="1">
      <alignment horizontal="right" vertical="bottom" wrapText="1"/>
    </xf>
    <xf fontId="1" fillId="0" borderId="15" xfId="0" numFmtId="171" applyFont="1" applyBorder="0" applyAlignment="1" applyNumberFormat="1">
      <alignment horizontal="right" vertical="bottom" wrapText="1"/>
    </xf>
    <xf fontId="1" fillId="0" borderId="13" xfId="0" numFmtId="171" applyFont="1" applyBorder="0" applyAlignment="1" applyNumberFormat="1">
      <alignment horizontal="right" vertical="bottom" wrapText="1"/>
    </xf>
    <xf fontId="1" fillId="0" borderId="14" xfId="0" numFmtId="172" applyFont="1" applyBorder="0" applyAlignment="1" applyNumberFormat="1">
      <alignment horizontal="right" vertical="bottom" wrapText="1"/>
    </xf>
    <xf fontId="1" fillId="0" borderId="15" xfId="0" numFmtId="172" applyFont="1" applyBorder="0" applyAlignment="1" applyNumberFormat="1">
      <alignment horizontal="right" vertical="bottom" wrapText="1"/>
    </xf>
    <xf fontId="1" fillId="0" borderId="13" xfId="0" numFmtId="172" applyFont="1" applyBorder="0" applyAlignment="1" applyNumberFormat="1">
      <alignment horizontal="right" vertical="bottom" wrapText="1"/>
    </xf>
    <xf fontId="1" fillId="0" borderId="13" xfId="0" numFmtId="173" applyFont="1" applyBorder="0" applyAlignment="1" applyNumberFormat="1">
      <alignment horizontal="right" vertical="bottom" wrapText="1"/>
    </xf>
    <xf fontId="1" fillId="0" borderId="14" xfId="0" numFmtId="173" applyFont="1" applyBorder="0" applyAlignment="1" applyNumberFormat="1">
      <alignment horizontal="right" vertical="bottom" wrapText="1"/>
    </xf>
    <xf fontId="1" fillId="0" borderId="15" xfId="0" numFmtId="173" applyFont="1" applyBorder="0" applyAlignment="1" applyNumberFormat="1">
      <alignment horizontal="right" vertical="bottom" wrapText="1"/>
    </xf>
    <xf fontId="1" fillId="0" borderId="12" xfId="0" numFmtId="173" applyFont="1" applyBorder="0" applyAlignment="1" applyNumberFormat="1">
      <alignment horizontal="right" vertical="bottom" wrapText="1"/>
    </xf>
    <xf fontId="1" fillId="0" borderId="12" xfId="0" numFmtId="171" applyFont="1" applyBorder="0" applyAlignment="1" applyNumberFormat="1">
      <alignment horizontal="right" vertical="bottom" wrapText="1"/>
    </xf>
    <xf fontId="1" fillId="0" borderId="12" xfId="0" numFmtId="172" applyFont="1" applyBorder="0" applyAlignment="1" applyNumberFormat="1">
      <alignment horizontal="right" vertical="bottom" wrapText="1"/>
    </xf>
    <xf fontId="1" fillId="0" borderId="24" xfId="0" applyFont="1" applyBorder="0" applyAlignment="1">
      <alignment horizontal="right" vertical="bottom" wrapText="1"/>
    </xf>
    <xf fontId="1" fillId="0" borderId="25" xfId="0" applyFont="1" applyBorder="0" applyAlignment="1">
      <alignment vertical="bottom" wrapText="1"/>
    </xf>
    <xf fontId="17" fillId="0" borderId="15" xfId="0" applyFont="1" applyBorder="0" applyAlignment="1">
      <alignment vertical="bottom" wrapText="1"/>
    </xf>
    <xf fontId="13" fillId="0" borderId="7" xfId="0" applyFont="1" applyBorder="0" applyAlignment="1">
      <alignment horizontal="center" vertical="bottom" wrapText="1"/>
    </xf>
    <xf fontId="1" fillId="0" borderId="26" xfId="0" applyFont="1" applyBorder="0" applyAlignment="1">
      <alignment wrapText="1"/>
    </xf>
    <xf fontId="1" fillId="0" borderId="11" xfId="0" applyFont="1" applyBorder="0" applyAlignment="1">
      <alignment horizontal="left" vertical="bottom" wrapText="1"/>
    </xf>
    <xf fontId="1" fillId="0" borderId="27" xfId="0" applyFont="1" applyBorder="0" applyAlignment="1">
      <alignment horizontal="right" vertical="bottom" wrapText="1"/>
    </xf>
    <xf fontId="1" fillId="0" borderId="28" xfId="0" applyFont="1" applyBorder="0" applyAlignment="1">
      <alignment horizontal="right" vertical="bottom" wrapText="1"/>
    </xf>
    <xf fontId="1" fillId="0" borderId="29" xfId="0" applyFont="1" applyBorder="0" applyAlignment="1">
      <alignment horizontal="right" vertical="bottom" wrapText="1"/>
    </xf>
    <xf fontId="1" fillId="0" borderId="12" xfId="0" applyFont="1" applyBorder="0" applyAlignment="1">
      <alignment vertical="bottom" wrapText="1"/>
    </xf>
    <xf fontId="1" fillId="0" borderId="30" xfId="0" applyFont="1" applyBorder="0" applyAlignment="1">
      <alignment horizontal="right" vertical="bottom" wrapText="1"/>
    </xf>
    <xf fontId="1" fillId="0" borderId="31" xfId="0" applyFont="1" applyBorder="0" applyAlignment="1">
      <alignment horizontal="right" vertical="bottom" wrapText="1"/>
    </xf>
    <xf fontId="1" fillId="0" borderId="21" xfId="0" applyFont="1" applyBorder="0" applyAlignment="1">
      <alignment horizontal="right" vertical="bottom" wrapText="1"/>
    </xf>
    <xf fontId="1" fillId="0" borderId="22" xfId="0" applyFont="1" applyBorder="0" applyAlignment="1">
      <alignment horizontal="right" vertical="bottom" wrapText="1"/>
    </xf>
    <xf fontId="1" fillId="0" borderId="23" xfId="0" applyFont="1" applyBorder="0" applyAlignment="1">
      <alignment horizontal="right" vertical="bottom" wrapText="1"/>
    </xf>
    <xf fontId="1" fillId="0" borderId="13" xfId="0" applyFont="1" applyBorder="0" applyAlignment="1">
      <alignment horizontal="right" vertical="bottom" wrapText="1"/>
    </xf>
    <xf fontId="1" fillId="0" borderId="14" xfId="0" applyFont="1" applyBorder="0" applyAlignment="1">
      <alignment horizontal="right" vertical="bottom" wrapText="1"/>
    </xf>
    <xf fontId="1" fillId="0" borderId="15" xfId="0" applyFont="1" applyBorder="0" applyAlignment="1">
      <alignment horizontal="right" vertical="bottom" wrapText="1"/>
    </xf>
    <xf fontId="13" fillId="0" borderId="12" xfId="0" applyFont="1" applyBorder="0" applyAlignment="1">
      <alignment vertical="bottom" wrapText="1"/>
    </xf>
    <xf fontId="13" fillId="0" borderId="13" xfId="0" applyFont="1" applyBorder="0" applyAlignment="1">
      <alignment horizontal="right" vertical="bottom" wrapText="1"/>
    </xf>
    <xf fontId="13" fillId="0" borderId="14" xfId="0" applyFont="1" applyBorder="0" applyAlignment="1">
      <alignment horizontal="right" vertical="bottom" wrapText="1"/>
    </xf>
    <xf fontId="13" fillId="0" borderId="15" xfId="0" applyFont="1" applyBorder="0" applyAlignment="1">
      <alignment horizontal="right" vertical="bottom" wrapText="1"/>
    </xf>
    <xf fontId="15" fillId="0" borderId="24" xfId="0" applyFont="1" applyBorder="0" applyAlignment="1">
      <alignment horizontal="left" vertical="bottom" wrapText="1"/>
    </xf>
    <xf fontId="1" fillId="0" borderId="32" xfId="0" applyFont="1" applyBorder="0" applyAlignment="1">
      <alignment horizontal="right" vertical="bottom" wrapText="1"/>
    </xf>
    <xf fontId="1" fillId="0" borderId="33" xfId="0" applyFont="1" applyBorder="0" applyAlignment="1">
      <alignment horizontal="right" vertical="bottom" wrapText="1"/>
    </xf>
    <xf fontId="1" fillId="0" borderId="34" xfId="0" applyFont="1" applyBorder="0" applyAlignment="1">
      <alignment horizontal="right" vertical="bottom" wrapText="1"/>
    </xf>
    <xf fontId="1" fillId="0" borderId="35" xfId="0" applyFont="1" applyBorder="0" applyAlignment="1">
      <alignment horizontal="right" vertical="bottom" wrapText="1"/>
    </xf>
    <xf fontId="1" fillId="0" borderId="25" xfId="0" applyFont="1" applyBorder="0" applyAlignment="1">
      <alignment horizontal="left" vertical="bottom" wrapText="1"/>
    </xf>
    <xf fontId="12" fillId="0" borderId="7" xfId="0" applyFont="1" applyBorder="0" applyAlignment="1">
      <alignment horizontal="left" vertical="top" wrapText="1"/>
    </xf>
    <xf fontId="13" fillId="0" borderId="8" xfId="0" applyFont="1" applyBorder="0" applyAlignment="1">
      <alignment horizontal="center" vertical="top" wrapText="1"/>
    </xf>
    <xf fontId="13" fillId="0" borderId="9" xfId="0" applyFont="1" applyBorder="0" applyAlignment="1">
      <alignment horizontal="center" vertical="top" wrapText="1"/>
    </xf>
    <xf fontId="13" fillId="0" borderId="10" xfId="0" applyFont="1" applyBorder="0" applyAlignment="1">
      <alignment horizontal="center" vertical="top" wrapText="1"/>
    </xf>
    <xf fontId="13" fillId="0" borderId="7" xfId="0" applyFont="1" applyBorder="0" applyAlignment="1">
      <alignment horizontal="center" vertical="top" wrapText="1"/>
    </xf>
    <xf fontId="1" fillId="0" borderId="11" xfId="0" applyFont="1" applyBorder="0" applyAlignment="1">
      <alignment horizontal="right" vertical="top" wrapText="1"/>
    </xf>
    <xf fontId="14" fillId="0" borderId="26" xfId="0" applyFont="1" applyBorder="0" applyAlignment="1">
      <alignment horizontal="left" vertical="top" wrapText="1"/>
    </xf>
    <xf fontId="1" fillId="0" borderId="12" xfId="0" applyFont="1" applyBorder="0" applyAlignment="1">
      <alignment horizontal="right" vertical="top" wrapText="1"/>
    </xf>
    <xf fontId="15" fillId="0" borderId="26" xfId="0" applyFont="1" applyBorder="0" applyAlignment="1">
      <alignment horizontal="left" vertical="top" wrapText="1"/>
    </xf>
    <xf fontId="1" fillId="0" borderId="36" xfId="0" numFmtId="165" applyFont="1" applyBorder="0" applyAlignment="1" applyNumberFormat="1">
      <alignment vertical="top" wrapText="1"/>
    </xf>
    <xf fontId="1" fillId="0" borderId="14" xfId="0" numFmtId="165" applyFont="1" applyBorder="0" applyAlignment="1" applyNumberFormat="1">
      <alignment vertical="top" wrapText="1"/>
    </xf>
    <xf fontId="1" fillId="0" borderId="37" xfId="0" numFmtId="165" applyFont="1" applyBorder="0" applyAlignment="1" applyNumberFormat="1">
      <alignment vertical="top" wrapText="1"/>
    </xf>
    <xf fontId="1" fillId="0" borderId="38" xfId="0" numFmtId="165" applyFont="1" applyBorder="0" applyAlignment="1" applyNumberFormat="1">
      <alignment vertical="top" wrapText="1"/>
    </xf>
    <xf fontId="1" fillId="0" borderId="13" xfId="0" numFmtId="165" applyFont="1" applyBorder="0" applyAlignment="1" applyNumberFormat="1">
      <alignment vertical="top" wrapText="1"/>
    </xf>
    <xf fontId="1" fillId="0" borderId="12" xfId="0" numFmtId="165" applyFont="1" applyBorder="0" applyAlignment="1" applyNumberFormat="1">
      <alignment vertical="top" wrapText="1"/>
    </xf>
    <xf fontId="1" fillId="0" borderId="38" xfId="0" numFmtId="174" applyFont="1" applyBorder="0" applyAlignment="1" applyNumberFormat="1">
      <alignment vertical="top" wrapText="1"/>
    </xf>
    <xf fontId="1" fillId="0" borderId="12" xfId="0" numFmtId="174" applyFont="1" applyBorder="0" applyAlignment="1" applyNumberFormat="1">
      <alignment vertical="top" wrapText="1"/>
    </xf>
    <xf fontId="1" fillId="0" borderId="36" xfId="0" numFmtId="165" applyFont="1" applyBorder="0" applyAlignment="1" applyNumberFormat="1">
      <alignment vertical="bottom" wrapText="1"/>
    </xf>
    <xf fontId="1" fillId="0" borderId="15" xfId="0" numFmtId="165" applyFont="1" applyBorder="0" applyAlignment="1" applyNumberFormat="1">
      <alignment vertical="top" wrapText="1"/>
    </xf>
    <xf fontId="1" fillId="0" borderId="15" xfId="0" numFmtId="174" applyFont="1" applyBorder="0" applyAlignment="1" applyNumberFormat="1">
      <alignment vertical="top" wrapText="1"/>
    </xf>
    <xf fontId="1" fillId="0" borderId="12" xfId="0" numFmtId="166" applyFont="1" applyBorder="0" applyAlignment="1" applyNumberFormat="1">
      <alignment vertical="top" wrapText="1"/>
    </xf>
    <xf fontId="13" fillId="0" borderId="36" xfId="0" numFmtId="165" applyFont="1" applyBorder="0" applyAlignment="1" applyNumberFormat="1">
      <alignment vertical="top" wrapText="1"/>
    </xf>
    <xf fontId="13" fillId="0" borderId="14" xfId="0" numFmtId="165" applyFont="1" applyBorder="0" applyAlignment="1" applyNumberFormat="1">
      <alignment vertical="top" wrapText="1"/>
    </xf>
    <xf fontId="13" fillId="0" borderId="37" xfId="0" numFmtId="165" applyFont="1" applyBorder="0" applyAlignment="1" applyNumberFormat="1">
      <alignment vertical="top" wrapText="1"/>
    </xf>
    <xf fontId="13" fillId="0" borderId="38" xfId="0" numFmtId="165" applyFont="1" applyBorder="0" applyAlignment="1" applyNumberFormat="1">
      <alignment vertical="top" wrapText="1"/>
    </xf>
    <xf fontId="13" fillId="0" borderId="13" xfId="0" numFmtId="165" applyFont="1" applyBorder="0" applyAlignment="1" applyNumberFormat="1">
      <alignment vertical="top" wrapText="1"/>
    </xf>
    <xf fontId="13" fillId="0" borderId="12" xfId="0" numFmtId="165" applyFont="1" applyBorder="0" applyAlignment="1" applyNumberFormat="1">
      <alignment vertical="top" wrapText="1"/>
    </xf>
    <xf fontId="1" fillId="0" borderId="15" xfId="0" numFmtId="174" applyFont="1" applyBorder="0" applyAlignment="1" applyNumberFormat="1">
      <alignment vertical="bottom" wrapText="1"/>
    </xf>
    <xf fontId="1" fillId="0" borderId="12" xfId="0" numFmtId="174" applyFont="1" applyBorder="0" applyAlignment="1" applyNumberFormat="1">
      <alignment vertical="bottom" wrapText="1"/>
    </xf>
    <xf fontId="14" fillId="0" borderId="35" xfId="0" applyFont="1" applyBorder="0" applyAlignment="1">
      <alignment horizontal="left" vertical="top" wrapText="1"/>
    </xf>
    <xf fontId="13" fillId="0" borderId="39" xfId="0" numFmtId="165" applyFont="1" applyBorder="0" applyAlignment="1" applyNumberFormat="1">
      <alignment vertical="top" wrapText="1"/>
    </xf>
    <xf fontId="13" fillId="0" borderId="33" xfId="0" numFmtId="165" applyFont="1" applyBorder="0" applyAlignment="1" applyNumberFormat="1">
      <alignment vertical="top" wrapText="1"/>
    </xf>
    <xf fontId="13" fillId="0" borderId="40" xfId="0" numFmtId="165" applyFont="1" applyBorder="0" applyAlignment="1" applyNumberFormat="1">
      <alignment vertical="top" wrapText="1"/>
    </xf>
    <xf fontId="13" fillId="0" borderId="41" xfId="0" numFmtId="165" applyFont="1" applyBorder="0" applyAlignment="1" applyNumberFormat="1">
      <alignment vertical="top" wrapText="1"/>
    </xf>
    <xf fontId="13" fillId="0" borderId="32" xfId="0" numFmtId="165" applyFont="1" applyBorder="0" applyAlignment="1" applyNumberFormat="1">
      <alignment vertical="top" wrapText="1"/>
    </xf>
    <xf fontId="13" fillId="0" borderId="24" xfId="0" numFmtId="165" applyFont="1" applyBorder="0" applyAlignment="1" applyNumberFormat="1">
      <alignment vertical="top" wrapText="1"/>
    </xf>
    <xf fontId="17" fillId="0" borderId="26" xfId="0" applyFont="1" applyBorder="0" applyAlignment="1">
      <alignment vertical="bottom" wrapText="1"/>
    </xf>
    <xf fontId="1" fillId="0" borderId="30" xfId="0" applyFont="1" applyBorder="0" applyAlignment="1">
      <alignment horizontal="left" vertical="top" wrapText="1"/>
    </xf>
    <xf fontId="1" fillId="0" borderId="42" xfId="0" applyFont="1" applyBorder="0" applyAlignment="1">
      <alignment horizontal="right" vertical="top" wrapText="1"/>
    </xf>
    <xf fontId="1" fillId="0" borderId="28" xfId="0" applyFont="1" applyBorder="0" applyAlignment="1">
      <alignment horizontal="right" vertical="top" wrapText="1"/>
    </xf>
    <xf fontId="1" fillId="0" borderId="43" xfId="0" applyFont="1" applyBorder="0" applyAlignment="1">
      <alignment horizontal="right" vertical="top" wrapText="1"/>
    </xf>
    <xf fontId="1" fillId="0" borderId="44" xfId="0" applyFont="1" applyBorder="0" applyAlignment="1">
      <alignment horizontal="right" vertical="top" wrapText="1"/>
    </xf>
    <xf fontId="1" fillId="0" borderId="27" xfId="0" applyFont="1" applyBorder="0" applyAlignment="1">
      <alignment horizontal="right" vertical="top" wrapText="1"/>
    </xf>
    <xf fontId="1" fillId="0" borderId="26" xfId="0" applyFont="1" applyBorder="0" applyAlignment="1">
      <alignment vertical="bottom" wrapText="1"/>
    </xf>
    <xf fontId="1" fillId="0" borderId="14" xfId="0" applyFont="1" applyBorder="0" applyAlignment="1">
      <alignment horizontal="right" vertical="top" wrapText="1"/>
    </xf>
    <xf fontId="1" fillId="0" borderId="37" xfId="0" applyFont="1" applyBorder="0" applyAlignment="1">
      <alignment horizontal="right" vertical="top" wrapText="1"/>
    </xf>
    <xf fontId="1" fillId="0" borderId="38" xfId="0" applyFont="1" applyBorder="0" applyAlignment="1">
      <alignment horizontal="right" vertical="top" wrapText="1"/>
    </xf>
    <xf fontId="1" fillId="0" borderId="13" xfId="0" applyFont="1" applyBorder="0" applyAlignment="1">
      <alignment horizontal="right" vertical="top" wrapText="1"/>
    </xf>
    <xf fontId="1" fillId="0" borderId="15" xfId="0" applyFont="1" applyBorder="0" applyAlignment="1">
      <alignment horizontal="right" vertical="top" wrapText="1"/>
    </xf>
    <xf fontId="15" fillId="0" borderId="26" xfId="0" applyFont="1" applyBorder="0" applyAlignment="1">
      <alignment horizontal="left" vertical="bottom" wrapText="1"/>
    </xf>
    <xf fontId="13" fillId="0" borderId="7" xfId="0" numFmtId="164" applyFont="1" applyBorder="0" applyAlignment="1" applyNumberFormat="1">
      <alignment horizontal="center" vertical="top" wrapText="1"/>
    </xf>
    <xf fontId="1" fillId="0" borderId="29" xfId="0" applyFont="1" applyBorder="0" applyAlignment="1">
      <alignment horizontal="right" vertical="top" wrapText="1"/>
    </xf>
    <xf fontId="18" fillId="0" borderId="12" xfId="0" applyFont="1" applyBorder="0" applyAlignment="1">
      <alignment horizontal="left" vertical="bottom" wrapText="1"/>
    </xf>
    <xf fontId="13" fillId="0" borderId="45" xfId="0" numFmtId="165" applyFont="1" applyBorder="0" applyAlignment="1" applyNumberFormat="1">
      <alignment vertical="top" wrapText="1"/>
    </xf>
    <xf fontId="13" fillId="0" borderId="46" xfId="0" numFmtId="165" applyFont="1" applyBorder="0" applyAlignment="1" applyNumberFormat="1">
      <alignment vertical="top" wrapText="1"/>
    </xf>
    <xf fontId="13" fillId="0" borderId="15" xfId="0" numFmtId="166" applyFont="1" applyBorder="0" applyAlignment="1" applyNumberFormat="1">
      <alignment vertical="top" wrapText="1"/>
    </xf>
    <xf fontId="13" fillId="0" borderId="14" xfId="0" numFmtId="166" applyFont="1" applyBorder="0" applyAlignment="1" applyNumberFormat="1">
      <alignment vertical="top" wrapText="1"/>
    </xf>
    <xf fontId="13" fillId="0" borderId="12" xfId="0" numFmtId="166" applyFont="1" applyBorder="0" applyAlignment="1" applyNumberFormat="1">
      <alignment vertical="bottom" wrapText="1"/>
    </xf>
    <xf fontId="1" fillId="0" borderId="45" xfId="0" applyFont="1" applyBorder="0" applyAlignment="1">
      <alignment horizontal="right" vertical="bottom" wrapText="1"/>
    </xf>
    <xf fontId="1" fillId="0" borderId="46" xfId="0" applyFont="1" applyBorder="0" applyAlignment="1">
      <alignment horizontal="right" vertical="bottom" wrapText="1"/>
    </xf>
    <xf fontId="1" fillId="0" borderId="46" xfId="0" numFmtId="166" applyFont="1" applyBorder="0" applyAlignment="1" applyNumberFormat="1">
      <alignment vertical="bottom" wrapText="1"/>
    </xf>
    <xf fontId="1" fillId="0" borderId="45" xfId="0" numFmtId="174" applyFont="1" applyBorder="0" applyAlignment="1" applyNumberFormat="1">
      <alignment vertical="bottom" wrapText="1"/>
    </xf>
    <xf fontId="1" fillId="0" borderId="15" xfId="0" applyFont="1" applyBorder="0" applyAlignment="1">
      <alignment wrapText="1"/>
    </xf>
    <xf fontId="1" fillId="0" borderId="12" xfId="0" numFmtId="167" applyFont="1" applyBorder="0" applyAlignment="1" applyNumberFormat="1">
      <alignment wrapText="1"/>
    </xf>
    <xf fontId="1" fillId="0" borderId="15" xfId="0" applyFont="1" applyBorder="0" applyAlignment="1">
      <alignment vertical="bottom" wrapText="1"/>
    </xf>
    <xf fontId="15" fillId="0" borderId="12" xfId="0" applyFont="1" applyBorder="0" applyAlignment="1">
      <alignment horizontal="left" wrapText="1"/>
    </xf>
    <xf fontId="1" fillId="0" borderId="45" xfId="0" numFmtId="165" applyFont="1" applyBorder="0" applyAlignment="1" applyNumberFormat="1">
      <alignment vertical="top" wrapText="1"/>
    </xf>
    <xf fontId="1" fillId="0" borderId="46" xfId="0" numFmtId="165" applyFont="1" applyBorder="0" applyAlignment="1" applyNumberFormat="1">
      <alignment vertical="top" wrapText="1"/>
    </xf>
    <xf fontId="1" fillId="0" borderId="15" xfId="0" numFmtId="166" applyFont="1" applyBorder="0" applyAlignment="1" applyNumberFormat="1">
      <alignment vertical="top" wrapText="1"/>
    </xf>
    <xf fontId="1" fillId="0" borderId="14" xfId="0" numFmtId="166" applyFont="1" applyBorder="0" applyAlignment="1" applyNumberFormat="1">
      <alignment vertical="top" wrapText="1"/>
    </xf>
    <xf fontId="15" fillId="0" borderId="47" xfId="0" applyFont="1" applyBorder="0" applyAlignment="1">
      <alignment horizontal="left" vertical="bottom" wrapText="1"/>
    </xf>
    <xf fontId="1" fillId="0" borderId="13" xfId="0" numFmtId="166" applyFont="1" applyBorder="0" applyAlignment="1" applyNumberFormat="1">
      <alignment vertical="top" wrapText="1"/>
    </xf>
    <xf fontId="1" fillId="0" borderId="45" xfId="0" numFmtId="166" applyFont="1" applyBorder="0" applyAlignment="1" applyNumberFormat="1">
      <alignment vertical="top" wrapText="1"/>
    </xf>
    <xf fontId="1" fillId="0" borderId="46" xfId="0" numFmtId="166" applyFont="1" applyBorder="0" applyAlignment="1" applyNumberFormat="1">
      <alignment vertical="top" wrapText="1"/>
    </xf>
    <xf fontId="1" fillId="0" borderId="45" xfId="0" numFmtId="166" applyFont="1" applyBorder="0" applyAlignment="1" applyNumberFormat="1">
      <alignment vertical="bottom" wrapText="1"/>
    </xf>
    <xf fontId="13" fillId="0" borderId="45" xfId="0" numFmtId="165" applyFont="1" applyBorder="0" applyAlignment="1" applyNumberFormat="1">
      <alignment vertical="bottom" wrapText="1"/>
    </xf>
    <xf fontId="13" fillId="0" borderId="46" xfId="0" numFmtId="165" applyFont="1" applyBorder="0" applyAlignment="1" applyNumberFormat="1">
      <alignment vertical="bottom" wrapText="1"/>
    </xf>
    <xf fontId="13" fillId="0" borderId="15" xfId="0" numFmtId="166" applyFont="1" applyBorder="0" applyAlignment="1" applyNumberFormat="1">
      <alignment vertical="bottom" wrapText="1"/>
    </xf>
    <xf fontId="13" fillId="0" borderId="14" xfId="0" numFmtId="166" applyFont="1" applyBorder="0" applyAlignment="1" applyNumberFormat="1">
      <alignment vertical="bottom" wrapText="1"/>
    </xf>
    <xf fontId="18" fillId="0" borderId="12" xfId="0" applyFont="1" applyBorder="0" applyAlignment="1">
      <alignment horizontal="left" vertical="top" wrapText="1"/>
    </xf>
    <xf fontId="15" fillId="0" borderId="12" xfId="0" applyFont="1" applyBorder="0" applyAlignment="1">
      <alignment horizontal="left" vertical="top" wrapText="1"/>
    </xf>
    <xf fontId="1" fillId="0" borderId="45" xfId="0" numFmtId="165" applyFont="1" applyBorder="0" applyAlignment="1" applyNumberFormat="1">
      <alignment vertical="bottom" wrapText="1"/>
    </xf>
    <xf fontId="1" fillId="0" borderId="46" xfId="0" numFmtId="165" applyFont="1" applyBorder="0" applyAlignment="1" applyNumberFormat="1">
      <alignment vertical="bottom" wrapText="1"/>
    </xf>
    <xf fontId="1" fillId="0" borderId="0" xfId="0" numFmtId="167" applyFont="1" applyBorder="0" applyAlignment="1" applyNumberFormat="1">
      <alignment wrapText="1"/>
    </xf>
    <xf fontId="1" fillId="0" borderId="47" xfId="0" numFmtId="166" applyFont="1" applyBorder="0" applyAlignment="1" applyNumberFormat="1">
      <alignment vertical="bottom" wrapText="1"/>
    </xf>
    <xf fontId="15" fillId="0" borderId="47" xfId="0" applyFont="1" applyBorder="0" applyAlignment="1">
      <alignment horizontal="left" wrapText="1"/>
    </xf>
    <xf fontId="14" fillId="0" borderId="12" xfId="0" applyFont="1" applyBorder="0" applyAlignment="1">
      <alignment horizontal="left" vertical="top" wrapText="1"/>
    </xf>
    <xf fontId="13" fillId="0" borderId="13" xfId="0" numFmtId="166" applyFont="1" applyBorder="0" applyAlignment="1" applyNumberFormat="1">
      <alignment vertical="bottom" wrapText="1"/>
    </xf>
    <xf fontId="1" fillId="0" borderId="34" xfId="0" applyFont="1" applyBorder="0" applyAlignment="1">
      <alignment horizontal="right" vertical="top" wrapText="1"/>
    </xf>
    <xf fontId="14" fillId="0" borderId="0" xfId="0" applyFont="1" applyBorder="0" applyAlignment="1">
      <alignment horizontal="left" vertical="bottom" wrapText="1"/>
    </xf>
    <xf fontId="15" fillId="0" borderId="0" xfId="0" applyFont="1" applyBorder="0" applyAlignment="1">
      <alignment horizontal="left" vertical="bottom" wrapText="1"/>
    </xf>
    <xf fontId="1" fillId="0" borderId="0" xfId="0" numFmtId="167" applyFont="1" applyBorder="0" applyAlignment="1" applyNumberFormat="1">
      <alignment vertical="bottom" wrapText="1"/>
    </xf>
    <xf fontId="15" fillId="0" borderId="0" xfId="0" numFmtId="165" applyFont="1" applyBorder="0" applyAlignment="1" applyNumberFormat="1">
      <alignment vertical="bottom" wrapText="1"/>
    </xf>
    <xf fontId="15" fillId="0" borderId="0" xfId="0" numFmtId="167" applyFont="1" applyBorder="0" applyAlignment="1" applyNumberFormat="1">
      <alignment vertical="bottom" wrapText="1"/>
    </xf>
    <xf fontId="1" fillId="0" borderId="0" xfId="0" numFmtId="166" applyFont="1" applyBorder="0" applyAlignment="1" applyNumberFormat="1">
      <alignment vertical="bottom" wrapText="1"/>
    </xf>
    <xf fontId="1" fillId="0" borderId="0" xfId="0" numFmtId="165" applyFont="1" applyBorder="0" applyAlignment="1" applyNumberFormat="1">
      <alignment vertical="bottom" wrapText="1"/>
    </xf>
    <xf fontId="17" fillId="0" borderId="12" xfId="0" applyFont="1" applyBorder="0" applyAlignment="1">
      <alignment vertical="bottom" wrapText="1"/>
    </xf>
    <xf fontId="1" fillId="0" borderId="11" xfId="0" applyFont="1" applyBorder="0" applyAlignment="1">
      <alignment horizontal="left" vertical="top" wrapText="1"/>
    </xf>
    <xf fontId="1" fillId="0" borderId="48" xfId="0" applyFont="1" applyBorder="0" applyAlignment="1">
      <alignment horizontal="right" vertical="top" wrapText="1"/>
    </xf>
    <xf fontId="1" fillId="0" borderId="49" xfId="0" applyFont="1" applyBorder="0" applyAlignment="1">
      <alignment horizontal="right" vertical="top" wrapText="1"/>
    </xf>
    <xf fontId="1" fillId="0" borderId="11" xfId="0" applyFont="1" applyBorder="0" applyAlignment="1">
      <alignment vertical="bottom" wrapText="1"/>
    </xf>
    <xf fontId="1" fillId="0" borderId="45" xfId="0" applyFont="1" applyBorder="0" applyAlignment="1">
      <alignment horizontal="right" vertical="top" wrapText="1"/>
    </xf>
    <xf fontId="1" fillId="0" borderId="46" xfId="0" applyFont="1" applyBorder="0" applyAlignment="1">
      <alignment horizontal="right" vertical="top" wrapText="1"/>
    </xf>
    <xf fontId="13" fillId="0" borderId="13" xfId="0" applyFont="1" applyBorder="0" applyAlignment="1">
      <alignment horizontal="right" vertical="top" wrapText="1"/>
    </xf>
    <xf fontId="15" fillId="0" borderId="12" xfId="0" applyFont="1" applyBorder="0" applyAlignment="1">
      <alignment vertical="bottom" wrapText="1"/>
    </xf>
    <xf fontId="1" fillId="0" borderId="45" xfId="0" applyFont="1" applyBorder="0" applyAlignment="1">
      <alignment wrapText="1"/>
    </xf>
    <xf fontId="1" fillId="0" borderId="46" xfId="0" applyFont="1" applyBorder="0" applyAlignment="1">
      <alignment wrapText="1"/>
    </xf>
    <xf fontId="1" fillId="0" borderId="14" xfId="0" applyFont="1" applyBorder="0" applyAlignment="1">
      <alignment wrapText="1"/>
    </xf>
    <xf fontId="1" fillId="0" borderId="13" xfId="0" applyFont="1" applyBorder="0" applyAlignment="1">
      <alignment wrapText="1"/>
    </xf>
    <xf fontId="1" fillId="0" borderId="45" xfId="0" applyFont="1" applyBorder="0" applyAlignment="1">
      <alignment vertical="bottom" wrapText="1"/>
    </xf>
    <xf fontId="1" fillId="0" borderId="46" xfId="0" applyFont="1" applyBorder="0" applyAlignment="1">
      <alignment vertical="bottom" wrapText="1"/>
    </xf>
    <xf fontId="1" fillId="0" borderId="14" xfId="0" applyFont="1" applyBorder="0" applyAlignment="1">
      <alignment vertical="bottom" wrapText="1"/>
    </xf>
    <xf fontId="1" fillId="0" borderId="13" xfId="0" applyFont="1" applyBorder="0" applyAlignment="1">
      <alignment vertical="bottom" wrapText="1"/>
    </xf>
    <xf fontId="13" fillId="0" borderId="13" xfId="0" applyFont="1" applyBorder="0" applyAlignment="1">
      <alignment vertical="bottom" wrapText="1"/>
    </xf>
    <xf fontId="13" fillId="0" borderId="26" xfId="0" applyFont="1" applyBorder="0" applyAlignment="1">
      <alignment vertical="bottom" wrapText="1"/>
    </xf>
    <xf fontId="19" fillId="0" borderId="26" xfId="0" applyFont="1" applyBorder="0" applyAlignment="1">
      <alignment vertical="bottom" wrapText="1"/>
    </xf>
    <xf fontId="15" fillId="0" borderId="24" xfId="0" applyFont="1" applyBorder="0" applyAlignment="1">
      <alignment horizontal="left" vertical="top" wrapText="1"/>
    </xf>
    <xf fontId="1" fillId="0" borderId="50" xfId="0" applyFont="1" applyBorder="0" applyAlignment="1">
      <alignment horizontal="right" vertical="top" wrapText="1"/>
    </xf>
    <xf fontId="1" fillId="0" borderId="51" xfId="0" applyFont="1" applyBorder="0" applyAlignment="1">
      <alignment horizontal="right" vertical="top" wrapText="1"/>
    </xf>
    <xf fontId="1" fillId="0" borderId="33" xfId="0" applyFont="1" applyBorder="0" applyAlignment="1">
      <alignment horizontal="right" vertical="top" wrapText="1"/>
    </xf>
    <xf fontId="1" fillId="0" borderId="32" xfId="0" applyFont="1" applyBorder="0" applyAlignment="1">
      <alignment horizontal="right" vertical="top" wrapText="1"/>
    </xf>
    <xf fontId="1" fillId="0" borderId="24" xfId="0" applyFont="1" applyBorder="0" applyAlignment="1">
      <alignment vertical="bottom" wrapText="1"/>
    </xf>
    <xf fontId="1" fillId="0" borderId="6" xfId="0" applyFont="1" applyBorder="0" applyAlignment="1">
      <alignment horizontal="right" vertical="bottom" wrapText="1"/>
    </xf>
    <xf fontId="1" fillId="0" borderId="48" xfId="0" numFmtId="165" applyFont="1" applyBorder="0" applyAlignment="1" applyNumberFormat="1">
      <alignment vertical="bottom" wrapText="1"/>
    </xf>
    <xf fontId="1" fillId="0" borderId="49" xfId="0" numFmtId="165" applyFont="1" applyBorder="0" applyAlignment="1" applyNumberFormat="1">
      <alignment vertical="bottom" wrapText="1"/>
    </xf>
    <xf fontId="1" fillId="0" borderId="28" xfId="0" numFmtId="165" applyFont="1" applyBorder="0" applyAlignment="1" applyNumberFormat="1">
      <alignment vertical="bottom" wrapText="1"/>
    </xf>
    <xf fontId="1" fillId="0" borderId="29" xfId="0" numFmtId="165" applyFont="1" applyBorder="0" applyAlignment="1" applyNumberFormat="1">
      <alignment vertical="bottom" wrapText="1"/>
    </xf>
    <xf fontId="1" fillId="0" borderId="11" xfId="0" numFmtId="165" applyFont="1" applyBorder="0" applyAlignment="1" applyNumberFormat="1">
      <alignment vertical="bottom" wrapText="1"/>
    </xf>
    <xf fontId="1" fillId="0" borderId="12" xfId="0" applyFont="1" applyBorder="0" applyAlignment="1">
      <alignment horizontal="left" vertical="bottom" wrapText="1"/>
    </xf>
    <xf fontId="1" fillId="0" borderId="52" xfId="0" numFmtId="165" applyFont="1" applyBorder="0" applyAlignment="1" applyNumberFormat="1">
      <alignment vertical="bottom" wrapText="1"/>
    </xf>
    <xf fontId="1" fillId="0" borderId="53" xfId="0" numFmtId="165" applyFont="1" applyBorder="0" applyAlignment="1" applyNumberFormat="1">
      <alignment vertical="bottom" wrapText="1"/>
    </xf>
    <xf fontId="1" fillId="0" borderId="52" xfId="0" numFmtId="166" applyFont="1" applyBorder="0" applyAlignment="1" applyNumberFormat="1">
      <alignment vertical="bottom" wrapText="1"/>
    </xf>
    <xf fontId="1" fillId="0" borderId="53" xfId="0" numFmtId="166" applyFont="1" applyBorder="0" applyAlignment="1" applyNumberFormat="1">
      <alignment vertical="bottom" wrapText="1"/>
    </xf>
    <xf fontId="13" fillId="0" borderId="24" xfId="0" applyFont="1" applyBorder="0" applyAlignment="1">
      <alignment horizontal="left" vertical="bottom" wrapText="1" indent="1"/>
    </xf>
    <xf fontId="13" fillId="0" borderId="54" xfId="0" numFmtId="165" applyFont="1" applyBorder="0" applyAlignment="1" applyNumberFormat="1">
      <alignment vertical="bottom" wrapText="1"/>
    </xf>
    <xf fontId="13" fillId="0" borderId="55" xfId="0" numFmtId="165" applyFont="1" applyBorder="0" applyAlignment="1" applyNumberFormat="1">
      <alignment vertical="bottom" wrapText="1"/>
    </xf>
    <xf fontId="13" fillId="0" borderId="56" xfId="0" numFmtId="165" applyFont="1" applyBorder="0" applyAlignment="1" applyNumberFormat="1">
      <alignment vertical="bottom" wrapText="1"/>
    </xf>
    <xf fontId="13" fillId="0" borderId="57" xfId="0" numFmtId="165" applyFont="1" applyBorder="0" applyAlignment="1" applyNumberFormat="1">
      <alignment vertical="bottom" wrapText="1"/>
    </xf>
    <xf fontId="13" fillId="0" borderId="58" xfId="0" numFmtId="165" applyFont="1" applyBorder="0" applyAlignment="1" applyNumberFormat="1">
      <alignment vertical="bottom" wrapText="1"/>
    </xf>
    <xf fontId="1" fillId="0" borderId="26" xfId="0" applyFont="1" applyBorder="0" applyAlignment="1">
      <alignment horizontal="left" vertical="top" wrapText="1"/>
    </xf>
    <xf fontId="1" fillId="0" borderId="0" xfId="0" applyFont="1" applyBorder="0" applyAlignment="1">
      <alignment horizontal="left" vertical="top" wrapText="1"/>
    </xf>
    <xf fontId="13" fillId="0" borderId="0" xfId="0" applyFont="1" applyBorder="0" applyAlignment="1">
      <alignment vertical="bottom" wrapText="1"/>
    </xf>
    <xf fontId="20" fillId="0" borderId="0" xfId="0" applyFont="1" applyBorder="0" applyAlignment="1">
      <alignment horizontal="left" vertical="top" wrapText="1"/>
    </xf>
    <xf fontId="12" fillId="0" borderId="30" xfId="0" applyFont="1" applyBorder="0" applyAlignment="1">
      <alignment horizontal="left" vertical="top" wrapText="1"/>
    </xf>
    <xf fontId="13" fillId="0" borderId="26" xfId="0" applyFont="1" applyBorder="0" applyAlignment="1">
      <alignment horizontal="left" vertical="top" wrapText="1" indent="1"/>
    </xf>
    <xf fontId="1" fillId="0" borderId="27" xfId="0" applyFont="1" applyBorder="0" applyAlignment="1">
      <alignment vertical="bottom" wrapText="1"/>
    </xf>
    <xf fontId="1" fillId="0" borderId="52" xfId="0" applyFont="1" applyBorder="0" applyAlignment="1">
      <alignment horizontal="right" vertical="bottom" wrapText="1"/>
    </xf>
    <xf fontId="1" fillId="0" borderId="53" xfId="0" applyFont="1" applyBorder="0" applyAlignment="1">
      <alignment vertical="bottom" wrapText="1"/>
    </xf>
    <xf fontId="1" fillId="0" borderId="17" xfId="0" applyFont="1" applyBorder="0" applyAlignment="1">
      <alignment vertical="bottom" wrapText="1"/>
    </xf>
    <xf fontId="1" fillId="0" borderId="18" xfId="0" applyFont="1" applyBorder="0" applyAlignment="1">
      <alignment vertical="bottom" wrapText="1"/>
    </xf>
    <xf fontId="1" fillId="0" borderId="16" xfId="0" applyFont="1" applyBorder="0" applyAlignment="1">
      <alignment vertical="bottom" wrapText="1"/>
    </xf>
    <xf fontId="1" fillId="0" borderId="19" xfId="0" applyFont="1" applyBorder="0" applyAlignment="1">
      <alignment vertical="bottom" wrapText="1"/>
    </xf>
    <xf fontId="13" fillId="0" borderId="59" xfId="0" applyFont="1" applyBorder="0" applyAlignment="1">
      <alignment vertical="bottom" wrapText="1"/>
    </xf>
    <xf fontId="1" fillId="0" borderId="42" xfId="0" applyFont="1" applyBorder="0" applyAlignment="1">
      <alignment vertical="bottom" wrapText="1"/>
    </xf>
    <xf fontId="1" fillId="0" borderId="28" xfId="0" applyFont="1" applyBorder="0" applyAlignment="1">
      <alignment vertical="bottom" wrapText="1"/>
    </xf>
    <xf fontId="1" fillId="0" borderId="60" xfId="0" applyFont="1" applyBorder="0" applyAlignment="1">
      <alignment vertical="bottom" wrapText="1"/>
    </xf>
    <xf fontId="1" fillId="0" borderId="44" xfId="0" applyFont="1" applyBorder="0" applyAlignment="1">
      <alignment vertical="bottom" wrapText="1"/>
    </xf>
    <xf fontId="14" fillId="0" borderId="47" xfId="0" applyFont="1" applyBorder="0" applyAlignment="1">
      <alignment horizontal="left" vertical="bottom" wrapText="1"/>
    </xf>
    <xf fontId="14" fillId="0" borderId="45" xfId="0" numFmtId="166" applyFont="1" applyBorder="0" applyAlignment="1" applyNumberFormat="1">
      <alignment vertical="bottom" wrapText="1"/>
    </xf>
    <xf fontId="14" fillId="0" borderId="61" xfId="0" numFmtId="166" applyFont="1" applyBorder="0" applyAlignment="1" applyNumberFormat="1">
      <alignment vertical="bottom" wrapText="1"/>
    </xf>
    <xf fontId="14" fillId="0" borderId="38" xfId="0" numFmtId="166" applyFont="1" applyBorder="0" applyAlignment="1" applyNumberFormat="1">
      <alignment vertical="bottom" wrapText="1"/>
    </xf>
    <xf fontId="14" fillId="0" borderId="12" xfId="0" numFmtId="166" applyFont="1" applyBorder="0" applyAlignment="1" applyNumberFormat="1">
      <alignment vertical="bottom" wrapText="1"/>
    </xf>
    <xf fontId="15" fillId="0" borderId="38" xfId="0" applyFont="1" applyBorder="0" applyAlignment="1">
      <alignment vertical="bottom" wrapText="1"/>
    </xf>
    <xf fontId="15" fillId="0" borderId="47" xfId="0" applyFont="1" applyBorder="0" applyAlignment="1">
      <alignment horizontal="left" vertical="bottom" wrapText="1" indent="1"/>
    </xf>
    <xf fontId="15" fillId="0" borderId="45" xfId="0" numFmtId="166" applyFont="1" applyBorder="0" applyAlignment="1" applyNumberFormat="1">
      <alignment vertical="bottom" wrapText="1"/>
    </xf>
    <xf fontId="15" fillId="0" borderId="61" xfId="0" numFmtId="166" applyFont="1" applyBorder="0" applyAlignment="1" applyNumberFormat="1">
      <alignment vertical="bottom" wrapText="1"/>
    </xf>
    <xf fontId="15" fillId="0" borderId="38" xfId="0" numFmtId="166" applyFont="1" applyBorder="0" applyAlignment="1" applyNumberFormat="1">
      <alignment vertical="bottom" wrapText="1"/>
    </xf>
    <xf fontId="15" fillId="0" borderId="12" xfId="0" numFmtId="166" applyFont="1" applyBorder="0" applyAlignment="1" applyNumberFormat="1">
      <alignment vertical="bottom" wrapText="1"/>
    </xf>
    <xf fontId="15" fillId="0" borderId="52" xfId="0" numFmtId="166" applyFont="1" applyBorder="0" applyAlignment="1" applyNumberFormat="1">
      <alignment vertical="bottom" wrapText="1"/>
    </xf>
    <xf fontId="15" fillId="0" borderId="62" xfId="0" numFmtId="166" applyFont="1" applyBorder="0" applyAlignment="1" applyNumberFormat="1">
      <alignment vertical="bottom" wrapText="1"/>
    </xf>
    <xf fontId="15" fillId="0" borderId="63" xfId="0" numFmtId="166" applyFont="1" applyBorder="0" applyAlignment="1" applyNumberFormat="1">
      <alignment vertical="bottom" wrapText="1"/>
    </xf>
    <xf fontId="15" fillId="0" borderId="19" xfId="0" numFmtId="166" applyFont="1" applyBorder="0" applyAlignment="1" applyNumberFormat="1">
      <alignment vertical="bottom" wrapText="1"/>
    </xf>
    <xf fontId="14" fillId="0" borderId="64" xfId="0" numFmtId="166" applyFont="1" applyBorder="0" applyAlignment="1" applyNumberFormat="1">
      <alignment vertical="bottom" wrapText="1"/>
    </xf>
    <xf fontId="14" fillId="0" borderId="65" xfId="0" numFmtId="166" applyFont="1" applyBorder="0" applyAlignment="1" applyNumberFormat="1">
      <alignment vertical="bottom" wrapText="1"/>
    </xf>
    <xf fontId="14" fillId="0" borderId="66" xfId="0" numFmtId="166" applyFont="1" applyBorder="0" applyAlignment="1" applyNumberFormat="1">
      <alignment vertical="bottom" wrapText="1"/>
    </xf>
    <xf fontId="14" fillId="0" borderId="67" xfId="0" numFmtId="166" applyFont="1" applyBorder="0" applyAlignment="1" applyNumberFormat="1">
      <alignment vertical="bottom" wrapText="1"/>
    </xf>
    <xf fontId="15" fillId="0" borderId="68" xfId="0" applyFont="1" applyBorder="0" applyAlignment="1">
      <alignment vertical="bottom" wrapText="1"/>
    </xf>
    <xf fontId="14" fillId="0" borderId="45" xfId="0" numFmtId="175" applyFont="1" applyBorder="0" applyAlignment="1" applyNumberFormat="1">
      <alignment vertical="bottom" wrapText="1"/>
    </xf>
    <xf fontId="14" fillId="0" borderId="61" xfId="0" numFmtId="175" applyFont="1" applyBorder="0" applyAlignment="1" applyNumberFormat="1">
      <alignment vertical="bottom" wrapText="1"/>
    </xf>
    <xf fontId="14" fillId="0" borderId="38" xfId="0" numFmtId="175" applyFont="1" applyBorder="0" applyAlignment="1" applyNumberFormat="1">
      <alignment vertical="bottom" wrapText="1"/>
    </xf>
    <xf fontId="14" fillId="0" borderId="12" xfId="0" numFmtId="175" applyFont="1" applyBorder="0" applyAlignment="1" applyNumberFormat="1">
      <alignment vertical="bottom" wrapText="1"/>
    </xf>
    <xf fontId="15" fillId="0" borderId="47" xfId="0" applyFont="1" applyBorder="0" applyAlignment="1">
      <alignment horizontal="left" vertical="bottom" wrapText="1" indent="2"/>
    </xf>
    <xf fontId="15" fillId="0" borderId="64" xfId="0" numFmtId="166" applyFont="1" applyBorder="0" applyAlignment="1" applyNumberFormat="1">
      <alignment vertical="bottom" wrapText="1"/>
    </xf>
    <xf fontId="15" fillId="0" borderId="65" xfId="0" numFmtId="166" applyFont="1" applyBorder="0" applyAlignment="1" applyNumberFormat="1">
      <alignment vertical="bottom" wrapText="1"/>
    </xf>
    <xf fontId="15" fillId="0" borderId="66" xfId="0" numFmtId="166" applyFont="1" applyBorder="0" applyAlignment="1" applyNumberFormat="1">
      <alignment vertical="bottom" wrapText="1"/>
    </xf>
    <xf fontId="15" fillId="0" borderId="67" xfId="0" numFmtId="166" applyFont="1" applyBorder="0" applyAlignment="1" applyNumberFormat="1">
      <alignment vertical="bottom" wrapText="1"/>
    </xf>
    <xf fontId="15" fillId="0" borderId="69" xfId="0" numFmtId="176" applyFont="1" applyBorder="0" applyAlignment="1" applyNumberFormat="1">
      <alignment vertical="bottom" wrapText="1"/>
    </xf>
    <xf fontId="14" fillId="0" borderId="38" xfId="0" applyFont="1" applyBorder="0" applyAlignment="1">
      <alignment vertical="bottom" wrapText="1"/>
    </xf>
    <xf fontId="14" fillId="0" borderId="12" xfId="0" numFmtId="165" applyFont="1" applyBorder="0" applyAlignment="1" applyNumberFormat="1">
      <alignment vertical="bottom" wrapText="1"/>
    </xf>
    <xf fontId="15" fillId="0" borderId="47" xfId="0" applyFont="1" applyBorder="0" applyAlignment="1">
      <alignment horizontal="left" vertical="center" wrapText="1" indent="1"/>
    </xf>
    <xf fontId="15" fillId="0" borderId="19" xfId="0" numFmtId="165" applyFont="1" applyBorder="0" applyAlignment="1" applyNumberFormat="1">
      <alignment vertical="bottom" wrapText="1"/>
    </xf>
    <xf fontId="14" fillId="0" borderId="67" xfId="0" numFmtId="165" applyFont="1" applyBorder="0" applyAlignment="1" applyNumberFormat="1">
      <alignment vertical="bottom" wrapText="1"/>
    </xf>
    <xf fontId="14" fillId="0" borderId="68" xfId="0" applyFont="1" applyBorder="0" applyAlignment="1">
      <alignment vertical="bottom" wrapText="1"/>
    </xf>
    <xf fontId="14" fillId="0" borderId="64" xfId="0" applyFont="1" applyBorder="0" applyAlignment="1">
      <alignment vertical="bottom" wrapText="1"/>
    </xf>
    <xf fontId="14" fillId="0" borderId="61" xfId="0" numFmtId="177" applyFont="1" applyBorder="0" applyAlignment="1" applyNumberFormat="1">
      <alignment vertical="bottom" wrapText="1"/>
    </xf>
    <xf fontId="1" fillId="0" borderId="45" xfId="0" numFmtId="164" applyFont="1" applyBorder="0" applyAlignment="1" applyNumberFormat="1">
      <alignment wrapText="1"/>
    </xf>
    <xf fontId="14" fillId="0" borderId="70" xfId="0" numFmtId="166" applyFont="1" applyBorder="0" applyAlignment="1" applyNumberFormat="1">
      <alignment vertical="bottom" wrapText="1"/>
    </xf>
    <xf fontId="14" fillId="0" borderId="71" xfId="0" applyFont="1" applyBorder="0" applyAlignment="1">
      <alignment vertical="bottom" wrapText="1"/>
    </xf>
    <xf fontId="15" fillId="0" borderId="12" xfId="0" numFmtId="165" applyFont="1" applyBorder="0" applyAlignment="1" applyNumberFormat="1">
      <alignment vertical="bottom" wrapText="1"/>
    </xf>
    <xf fontId="15" fillId="0" borderId="12" xfId="0" numFmtId="176" applyFont="1" applyBorder="0" applyAlignment="1" applyNumberFormat="1">
      <alignment vertical="bottom" wrapText="1"/>
    </xf>
    <xf fontId="14" fillId="0" borderId="72" xfId="0" numFmtId="165" applyFont="1" applyBorder="0" applyAlignment="1" applyNumberFormat="1">
      <alignment vertical="bottom" wrapText="1"/>
    </xf>
    <xf fontId="15" fillId="0" borderId="45" xfId="0" numFmtId="177" applyFont="1" applyBorder="0" applyAlignment="1" applyNumberFormat="1">
      <alignment vertical="bottom" wrapText="1"/>
    </xf>
    <xf fontId="15" fillId="0" borderId="61" xfId="0" numFmtId="177" applyFont="1" applyBorder="0" applyAlignment="1" applyNumberFormat="1">
      <alignment vertical="bottom" wrapText="1"/>
    </xf>
    <xf fontId="15" fillId="0" borderId="38" xfId="0" numFmtId="177" applyFont="1" applyBorder="0" applyAlignment="1" applyNumberFormat="1">
      <alignment vertical="bottom" wrapText="1"/>
    </xf>
    <xf fontId="15" fillId="0" borderId="38" xfId="0" numFmtId="178" applyFont="1" applyBorder="0" applyAlignment="1" applyNumberFormat="1">
      <alignment vertical="bottom" wrapText="1"/>
    </xf>
    <xf fontId="15" fillId="0" borderId="12" xfId="0" numFmtId="179" applyFont="1" applyBorder="0" applyAlignment="1" applyNumberFormat="1">
      <alignment vertical="bottom" wrapText="1"/>
    </xf>
    <xf fontId="15" fillId="0" borderId="52" xfId="0" numFmtId="177" applyFont="1" applyBorder="0" applyAlignment="1" applyNumberFormat="1">
      <alignment vertical="bottom" wrapText="1"/>
    </xf>
    <xf fontId="15" fillId="0" borderId="62" xfId="0" numFmtId="177" applyFont="1" applyBorder="0" applyAlignment="1" applyNumberFormat="1">
      <alignment vertical="bottom" wrapText="1"/>
    </xf>
    <xf fontId="15" fillId="0" borderId="63" xfId="0" numFmtId="177" applyFont="1" applyBorder="0" applyAlignment="1" applyNumberFormat="1">
      <alignment vertical="bottom" wrapText="1"/>
    </xf>
    <xf fontId="15" fillId="0" borderId="63" xfId="0" numFmtId="178" applyFont="1" applyBorder="0" applyAlignment="1" applyNumberFormat="1">
      <alignment vertical="bottom" wrapText="1"/>
    </xf>
    <xf fontId="15" fillId="0" borderId="19" xfId="0" numFmtId="177" applyFont="1" applyBorder="0" applyAlignment="1" applyNumberFormat="1">
      <alignment vertical="bottom" wrapText="1"/>
    </xf>
    <xf fontId="15" fillId="0" borderId="19" xfId="0" numFmtId="178" applyFont="1" applyBorder="0" applyAlignment="1" applyNumberFormat="1">
      <alignment vertical="bottom" wrapText="1"/>
    </xf>
    <xf fontId="15" fillId="0" borderId="64" xfId="0" numFmtId="177" applyFont="1" applyBorder="0" applyAlignment="1" applyNumberFormat="1">
      <alignment vertical="bottom" wrapText="1"/>
    </xf>
    <xf fontId="15" fillId="0" borderId="65" xfId="0" numFmtId="177" applyFont="1" applyBorder="0" applyAlignment="1" applyNumberFormat="1">
      <alignment vertical="bottom" wrapText="1"/>
    </xf>
    <xf fontId="15" fillId="0" borderId="66" xfId="0" numFmtId="177" applyFont="1" applyBorder="0" applyAlignment="1" applyNumberFormat="1">
      <alignment vertical="bottom" wrapText="1"/>
    </xf>
    <xf fontId="15" fillId="0" borderId="66" xfId="0" numFmtId="178" applyFont="1" applyBorder="0" applyAlignment="1" applyNumberFormat="1">
      <alignment vertical="bottom" wrapText="1"/>
    </xf>
    <xf fontId="15" fillId="0" borderId="67" xfId="0" numFmtId="176" applyFont="1" applyBorder="0" applyAlignment="1" applyNumberFormat="1">
      <alignment vertical="bottom" wrapText="1"/>
    </xf>
    <xf fontId="15" fillId="0" borderId="67" xfId="0" numFmtId="179" applyFont="1" applyBorder="0" applyAlignment="1" applyNumberFormat="1">
      <alignment vertical="bottom" wrapText="1"/>
    </xf>
    <xf fontId="14" fillId="0" borderId="45" xfId="0" numFmtId="169" applyFont="1" applyBorder="0" applyAlignment="1" applyNumberFormat="1">
      <alignment vertical="bottom" wrapText="1"/>
    </xf>
    <xf fontId="14" fillId="0" borderId="61" xfId="0" numFmtId="169" applyFont="1" applyBorder="0" applyAlignment="1" applyNumberFormat="1">
      <alignment vertical="bottom" wrapText="1"/>
    </xf>
    <xf fontId="14" fillId="0" borderId="38" xfId="0" numFmtId="169" applyFont="1" applyBorder="0" applyAlignment="1" applyNumberFormat="1">
      <alignment vertical="bottom" wrapText="1"/>
    </xf>
    <xf fontId="14" fillId="0" borderId="12" xfId="0" numFmtId="180" applyFont="1" applyBorder="0" applyAlignment="1" applyNumberFormat="1">
      <alignment vertical="bottom" wrapText="1"/>
    </xf>
    <xf fontId="15" fillId="0" borderId="45" xfId="0" numFmtId="169" applyFont="1" applyBorder="0" applyAlignment="1" applyNumberFormat="1">
      <alignment vertical="bottom" wrapText="1"/>
    </xf>
    <xf fontId="15" fillId="0" borderId="61" xfId="0" numFmtId="169" applyFont="1" applyBorder="0" applyAlignment="1" applyNumberFormat="1">
      <alignment vertical="bottom" wrapText="1"/>
    </xf>
    <xf fontId="15" fillId="0" borderId="38" xfId="0" numFmtId="169" applyFont="1" applyBorder="0" applyAlignment="1" applyNumberFormat="1">
      <alignment vertical="bottom" wrapText="1"/>
    </xf>
    <xf fontId="15" fillId="0" borderId="12" xfId="0" numFmtId="180" applyFont="1" applyBorder="0" applyAlignment="1" applyNumberFormat="1">
      <alignment vertical="bottom" wrapText="1"/>
    </xf>
    <xf fontId="15" fillId="0" borderId="12" xfId="0" numFmtId="169" applyFont="1" applyBorder="0" applyAlignment="1" applyNumberFormat="1">
      <alignment vertical="bottom" wrapText="1"/>
    </xf>
    <xf fontId="14" fillId="0" borderId="52" xfId="0" numFmtId="169" applyFont="1" applyBorder="0" applyAlignment="1" applyNumberFormat="1">
      <alignment vertical="bottom" wrapText="1"/>
    </xf>
    <xf fontId="14" fillId="0" borderId="62" xfId="0" numFmtId="169" applyFont="1" applyBorder="0" applyAlignment="1" applyNumberFormat="1">
      <alignment vertical="bottom" wrapText="1"/>
    </xf>
    <xf fontId="14" fillId="0" borderId="63" xfId="0" numFmtId="169" applyFont="1" applyBorder="0" applyAlignment="1" applyNumberFormat="1">
      <alignment vertical="bottom" wrapText="1"/>
    </xf>
    <xf fontId="15" fillId="0" borderId="52" xfId="0" numFmtId="169" applyFont="1" applyBorder="0" applyAlignment="1" applyNumberFormat="1">
      <alignment vertical="bottom" wrapText="1"/>
    </xf>
    <xf fontId="15" fillId="0" borderId="62" xfId="0" numFmtId="169" applyFont="1" applyBorder="0" applyAlignment="1" applyNumberFormat="1">
      <alignment vertical="bottom" wrapText="1"/>
    </xf>
    <xf fontId="15" fillId="0" borderId="63" xfId="0" numFmtId="169" applyFont="1" applyBorder="0" applyAlignment="1" applyNumberFormat="1">
      <alignment vertical="bottom" wrapText="1"/>
    </xf>
    <xf fontId="15" fillId="0" borderId="19" xfId="0" numFmtId="180" applyFont="1" applyBorder="0" applyAlignment="1" applyNumberFormat="1">
      <alignment vertical="bottom" wrapText="1"/>
    </xf>
    <xf fontId="15" fillId="0" borderId="64" xfId="0" numFmtId="169" applyFont="1" applyBorder="0" applyAlignment="1" applyNumberFormat="1">
      <alignment vertical="bottom" wrapText="1"/>
    </xf>
    <xf fontId="15" fillId="0" borderId="65" xfId="0" numFmtId="169" applyFont="1" applyBorder="0" applyAlignment="1" applyNumberFormat="1">
      <alignment vertical="bottom" wrapText="1"/>
    </xf>
    <xf fontId="15" fillId="0" borderId="66" xfId="0" numFmtId="169" applyFont="1" applyBorder="0" applyAlignment="1" applyNumberFormat="1">
      <alignment vertical="bottom" wrapText="1"/>
    </xf>
    <xf fontId="14" fillId="0" borderId="67" xfId="0" numFmtId="177" applyFont="1" applyBorder="0" applyAlignment="1" applyNumberFormat="1">
      <alignment vertical="bottom" wrapText="1"/>
    </xf>
    <xf fontId="14" fillId="0" borderId="67" xfId="0" numFmtId="169" applyFont="1" applyBorder="0" applyAlignment="1" applyNumberFormat="1">
      <alignment vertical="bottom" wrapText="1"/>
    </xf>
    <xf fontId="1" fillId="0" borderId="73" xfId="0" applyFont="1" applyBorder="0" applyAlignment="1">
      <alignment vertical="bottom" wrapText="1"/>
    </xf>
    <xf fontId="13" fillId="4" borderId="12" xfId="0" applyFont="1" applyBorder="0" applyAlignment="1" applyFill="1">
      <alignment horizontal="center" vertical="top" wrapText="1"/>
    </xf>
    <xf fontId="1" fillId="0" borderId="31" xfId="0" applyFont="1" applyBorder="0" applyAlignment="1">
      <alignment vertical="bottom" wrapText="1"/>
    </xf>
    <xf fontId="1" fillId="0" borderId="48" xfId="0" applyFont="1" applyBorder="0" applyAlignment="1">
      <alignment vertical="bottom" wrapText="1"/>
    </xf>
    <xf fontId="1" fillId="0" borderId="74" xfId="0" applyFont="1" applyBorder="0" applyAlignment="1">
      <alignment vertical="bottom" wrapText="1"/>
    </xf>
    <xf fontId="1" fillId="4" borderId="12" xfId="0" applyFont="1" applyBorder="0" applyAlignment="1" applyFill="1">
      <alignment vertical="bottom" wrapText="1"/>
    </xf>
    <xf fontId="14" fillId="0" borderId="61" xfId="0" applyFont="1" applyBorder="0" applyAlignment="1">
      <alignment vertical="bottom" wrapText="1"/>
    </xf>
    <xf fontId="14" fillId="0" borderId="45" xfId="0" applyFont="1" applyBorder="0" applyAlignment="1">
      <alignment vertical="bottom" wrapText="1"/>
    </xf>
    <xf fontId="14" fillId="4" borderId="12" xfId="0" applyFont="1" applyBorder="0" applyAlignment="1" applyFill="1">
      <alignment vertical="bottom" wrapText="1"/>
    </xf>
    <xf fontId="15" fillId="0" borderId="45" xfId="0" applyFont="1" applyBorder="0" applyAlignment="1">
      <alignment vertical="bottom" wrapText="1"/>
    </xf>
    <xf fontId="15" fillId="0" borderId="61" xfId="0" applyFont="1" applyBorder="0" applyAlignment="1">
      <alignment vertical="bottom" wrapText="1"/>
    </xf>
    <xf fontId="15" fillId="4" borderId="12" xfId="0" applyFont="1" applyBorder="0" applyAlignment="1" applyFill="1">
      <alignment vertical="bottom" wrapText="1"/>
    </xf>
    <xf fontId="15" fillId="0" borderId="62" xfId="0" applyFont="1" applyBorder="0" applyAlignment="1">
      <alignment vertical="bottom" wrapText="1"/>
    </xf>
    <xf fontId="15" fillId="0" borderId="52" xfId="0" applyFont="1" applyBorder="0" applyAlignment="1">
      <alignment vertical="bottom" wrapText="1"/>
    </xf>
    <xf fontId="14" fillId="0" borderId="65" xfId="0" applyFont="1" applyBorder="0" applyAlignment="1">
      <alignment vertical="bottom" wrapText="1"/>
    </xf>
    <xf fontId="15" fillId="0" borderId="75" xfId="0" applyFont="1" applyBorder="0" applyAlignment="1">
      <alignment vertical="bottom" wrapText="1"/>
    </xf>
    <xf fontId="15" fillId="0" borderId="76" xfId="0" applyFont="1" applyBorder="0" applyAlignment="1">
      <alignment vertical="bottom" wrapText="1"/>
    </xf>
    <xf fontId="15" fillId="0" borderId="69" xfId="0" applyFont="1" applyBorder="0" applyAlignment="1">
      <alignment vertical="bottom" wrapText="1"/>
    </xf>
    <xf fontId="15" fillId="0" borderId="65" xfId="0" applyFont="1" applyBorder="0" applyAlignment="1">
      <alignment vertical="bottom" wrapText="1"/>
    </xf>
    <xf fontId="15" fillId="0" borderId="64" xfId="0" applyFont="1" applyBorder="0" applyAlignment="1">
      <alignment vertical="bottom" wrapText="1"/>
    </xf>
    <xf fontId="14" fillId="0" borderId="12" xfId="0" applyFont="1" applyBorder="0" applyAlignment="1">
      <alignment vertical="bottom" wrapText="1"/>
    </xf>
    <xf fontId="15" fillId="4" borderId="12" xfId="0" applyFont="1" applyBorder="0" applyAlignment="1" applyFill="1">
      <alignment horizontal="right" vertical="bottom" wrapText="1"/>
    </xf>
    <xf fontId="14" fillId="0" borderId="75" xfId="0" applyFont="1" applyBorder="0" applyAlignment="1">
      <alignment vertical="bottom" wrapText="1"/>
    </xf>
    <xf fontId="14" fillId="0" borderId="76" xfId="0" applyFont="1" applyBorder="0" applyAlignment="1">
      <alignment vertical="bottom" wrapText="1"/>
    </xf>
    <xf fontId="14" fillId="0" borderId="77" xfId="0" applyFont="1" applyBorder="0" applyAlignment="1">
      <alignment vertical="bottom" wrapText="1"/>
    </xf>
    <xf fontId="14" fillId="0" borderId="78" xfId="0" applyFont="1" applyBorder="0" applyAlignment="1">
      <alignment vertical="bottom" wrapText="1"/>
    </xf>
    <xf fontId="14" fillId="0" borderId="79" xfId="0" applyFont="1" applyBorder="0" applyAlignment="1">
      <alignment vertical="bottom" wrapText="1"/>
    </xf>
    <xf fontId="14" fillId="0" borderId="80" xfId="0" applyFont="1" applyBorder="0" applyAlignment="1">
      <alignment vertical="bottom" wrapText="1"/>
    </xf>
    <xf fontId="15" fillId="0" borderId="63" xfId="0" applyFont="1" applyBorder="0" applyAlignment="1">
      <alignment vertical="bottom" wrapText="1"/>
    </xf>
    <xf fontId="15" fillId="0" borderId="19" xfId="0" applyFont="1" applyBorder="0" applyAlignment="1">
      <alignment vertical="bottom" wrapText="1"/>
    </xf>
    <xf fontId="14" fillId="0" borderId="66" xfId="0" applyFont="1" applyBorder="0" applyAlignment="1">
      <alignment vertical="bottom" wrapText="1"/>
    </xf>
    <xf fontId="14" fillId="0" borderId="67" xfId="0" applyFont="1" applyBorder="0" applyAlignment="1">
      <alignment vertical="bottom" wrapText="1"/>
    </xf>
    <xf fontId="14" fillId="0" borderId="61" xfId="0" applyFont="1" applyBorder="0" applyAlignment="1">
      <alignment horizontal="right" vertical="bottom" wrapText="1"/>
    </xf>
    <xf fontId="15" fillId="0" borderId="62" xfId="0" applyFont="1" applyBorder="0" applyAlignment="1">
      <alignment horizontal="right" vertical="bottom" wrapText="1"/>
    </xf>
    <xf fontId="14" fillId="0" borderId="65" xfId="0" applyFont="1" applyBorder="0" applyAlignment="1">
      <alignment horizontal="right" vertical="bottom" wrapText="1"/>
    </xf>
    <xf fontId="14" fillId="0" borderId="81" xfId="0" applyFont="1" applyBorder="0" applyAlignment="1">
      <alignment vertical="bottom" wrapText="1"/>
    </xf>
    <xf fontId="14" fillId="0" borderId="82" xfId="0" applyFont="1" applyBorder="0" applyAlignment="1">
      <alignment vertical="bottom" wrapText="1"/>
    </xf>
    <xf fontId="21" fillId="0" borderId="26" xfId="0" applyFont="1" applyBorder="0" applyAlignment="1">
      <alignment vertical="center" wrapText="1"/>
    </xf>
    <xf fontId="1" fillId="0" borderId="83" xfId="0" applyFont="1" applyBorder="0" applyAlignment="1">
      <alignment vertical="bottom" wrapText="1"/>
    </xf>
    <xf fontId="13" fillId="0" borderId="12" xfId="0" applyFont="1" applyBorder="0" applyAlignment="1">
      <alignment horizontal="left" vertical="bottom" wrapText="1"/>
    </xf>
    <xf fontId="13" fillId="0" borderId="45" xfId="0" numFmtId="166" applyFont="1" applyBorder="0" applyAlignment="1" applyNumberFormat="1">
      <alignment vertical="top" wrapText="1"/>
    </xf>
    <xf fontId="13" fillId="0" borderId="61" xfId="0" numFmtId="166" applyFont="1" applyBorder="0" applyAlignment="1" applyNumberFormat="1">
      <alignment vertical="top" wrapText="1"/>
    </xf>
    <xf fontId="13" fillId="0" borderId="38" xfId="0" numFmtId="166" applyFont="1" applyBorder="0" applyAlignment="1" applyNumberFormat="1">
      <alignment vertical="top" wrapText="1"/>
    </xf>
    <xf fontId="13" fillId="0" borderId="12" xfId="0" numFmtId="166" applyFont="1" applyBorder="0" applyAlignment="1" applyNumberFormat="1">
      <alignment vertical="top" wrapText="1"/>
    </xf>
    <xf fontId="1" fillId="0" borderId="61" xfId="0" numFmtId="166" applyFont="1" applyBorder="0" applyAlignment="1" applyNumberFormat="1">
      <alignment vertical="top" wrapText="1"/>
    </xf>
    <xf fontId="1" fillId="0" borderId="38" xfId="0" numFmtId="166" applyFont="1" applyBorder="0" applyAlignment="1" applyNumberFormat="1">
      <alignment vertical="top" wrapText="1"/>
    </xf>
    <xf fontId="13" fillId="0" borderId="12" xfId="0" applyFont="1" applyBorder="0" applyAlignment="1">
      <alignment horizontal="left" vertical="bottom" wrapText="1" indent="1"/>
    </xf>
    <xf fontId="1" fillId="0" borderId="12" xfId="0" applyFont="1" applyBorder="0" applyAlignment="1">
      <alignment horizontal="left" vertical="bottom" wrapText="1" indent="1"/>
    </xf>
    <xf fontId="22" fillId="5" borderId="26" xfId="0" numFmtId="166" applyFont="1" applyBorder="0" applyAlignment="1" applyFill="1" applyNumberFormat="1">
      <alignment vertical="bottom" wrapText="1"/>
    </xf>
    <xf fontId="13" fillId="0" borderId="24" xfId="0" applyFont="1" applyBorder="0" applyAlignment="1">
      <alignment horizontal="left" vertical="bottom" wrapText="1"/>
    </xf>
    <xf fontId="13" fillId="0" borderId="50" xfId="0" numFmtId="166" applyFont="1" applyBorder="0" applyAlignment="1" applyNumberFormat="1">
      <alignment vertical="top" wrapText="1"/>
    </xf>
    <xf fontId="13" fillId="0" borderId="84" xfId="0" numFmtId="166" applyFont="1" applyBorder="0" applyAlignment="1" applyNumberFormat="1">
      <alignment vertical="top" wrapText="1"/>
    </xf>
    <xf fontId="13" fillId="0" borderId="41" xfId="0" numFmtId="166" applyFont="1" applyBorder="0" applyAlignment="1" applyNumberFormat="1">
      <alignment vertical="top" wrapText="1"/>
    </xf>
    <xf fontId="13" fillId="0" borderId="24" xfId="0" numFmtId="166" applyFont="1" applyBorder="0" applyAlignment="1" applyNumberFormat="1">
      <alignment vertical="top" wrapText="1"/>
    </xf>
    <xf fontId="15" fillId="0" borderId="25" xfId="0" applyFont="1" applyBorder="0" applyAlignment="1">
      <alignment vertical="bottom" wrapText="1"/>
    </xf>
    <xf fontId="15" fillId="0" borderId="0" xfId="0" numFmtId="166" applyFont="1" applyBorder="0" applyAlignment="1" applyNumberFormat="1">
      <alignment vertical="bottom" wrapText="1"/>
    </xf>
    <xf fontId="15" fillId="6" borderId="0" xfId="0" numFmtId="166" applyFont="1" applyBorder="0" applyAlignment="1" applyFill="1" applyNumberFormat="1">
      <alignment vertical="bottom" wrapText="1"/>
    </xf>
    <xf fontId="15" fillId="0" borderId="0" xfId="0" applyFont="1" applyBorder="0" applyAlignment="1">
      <alignment vertical="bottom" wrapText="1"/>
    </xf>
    <xf fontId="1" fillId="0" borderId="0" xfId="0" applyFont="1" applyBorder="0" applyAlignment="1">
      <alignment horizontal="left" vertical="bottom" wrapText="1"/>
    </xf>
    <xf fontId="13" fillId="0" borderId="61" xfId="0" numFmtId="165" applyFont="1" applyBorder="0" applyAlignment="1" applyNumberFormat="1">
      <alignment vertical="bottom" wrapText="1"/>
    </xf>
    <xf fontId="13" fillId="0" borderId="38" xfId="0" numFmtId="165" applyFont="1" applyBorder="0" applyAlignment="1" applyNumberFormat="1">
      <alignment vertical="bottom" wrapText="1"/>
    </xf>
    <xf fontId="13" fillId="0" borderId="38" xfId="0" applyFont="1" applyBorder="0" applyAlignment="1">
      <alignment vertical="bottom" wrapText="1"/>
    </xf>
    <xf fontId="1" fillId="0" borderId="61" xfId="0" numFmtId="166" applyFont="1" applyBorder="0" applyAlignment="1" applyNumberFormat="1">
      <alignment vertical="bottom" wrapText="1"/>
    </xf>
    <xf fontId="1" fillId="0" borderId="38" xfId="0" numFmtId="166" applyFont="1" applyBorder="0" applyAlignment="1" applyNumberFormat="1">
      <alignment vertical="bottom" wrapText="1"/>
    </xf>
    <xf fontId="1" fillId="0" borderId="38" xfId="0" applyFont="1" applyBorder="0" applyAlignment="1">
      <alignment vertical="bottom" wrapText="1"/>
    </xf>
    <xf fontId="13" fillId="0" borderId="45" xfId="0" numFmtId="166" applyFont="1" applyBorder="0" applyAlignment="1" applyNumberFormat="1">
      <alignment vertical="bottom" wrapText="1"/>
    </xf>
    <xf fontId="13" fillId="0" borderId="61" xfId="0" numFmtId="166" applyFont="1" applyBorder="0" applyAlignment="1" applyNumberFormat="1">
      <alignment vertical="bottom" wrapText="1"/>
    </xf>
    <xf fontId="13" fillId="0" borderId="38" xfId="0" numFmtId="166" applyFont="1" applyBorder="0" applyAlignment="1" applyNumberFormat="1">
      <alignment vertical="bottom" wrapText="1"/>
    </xf>
    <xf fontId="13" fillId="0" borderId="19" xfId="0" applyFont="1" applyBorder="0" applyAlignment="1">
      <alignment horizontal="left" vertical="bottom" wrapText="1"/>
    </xf>
    <xf fontId="13" fillId="0" borderId="52" xfId="0" numFmtId="175" applyFont="1" applyBorder="0" applyAlignment="1" applyNumberFormat="1">
      <alignment vertical="bottom" wrapText="1"/>
    </xf>
    <xf fontId="13" fillId="0" borderId="62" xfId="0" numFmtId="175" applyFont="1" applyBorder="0" applyAlignment="1" applyNumberFormat="1">
      <alignment vertical="bottom" wrapText="1"/>
    </xf>
    <xf fontId="13" fillId="0" borderId="63" xfId="0" numFmtId="175" applyFont="1" applyBorder="0" applyAlignment="1" applyNumberFormat="1">
      <alignment vertical="bottom" wrapText="1"/>
    </xf>
    <xf fontId="13" fillId="0" borderId="62" xfId="0" numFmtId="181" applyFont="1" applyBorder="0" applyAlignment="1" applyNumberFormat="1">
      <alignment vertical="bottom" wrapText="1"/>
    </xf>
    <xf fontId="13" fillId="0" borderId="24" xfId="0" numFmtId="175" applyFont="1" applyBorder="0" applyAlignment="1" applyNumberFormat="1">
      <alignment vertical="bottom" wrapText="1"/>
    </xf>
    <xf fontId="13" fillId="0" borderId="24" xfId="0" numFmtId="181" applyFont="1" applyBorder="0" applyAlignment="1" applyNumberFormat="1">
      <alignment vertical="bottom" wrapText="1"/>
    </xf>
    <xf fontId="13" fillId="0" borderId="70" xfId="0" applyFont="1" applyBorder="0" applyAlignment="1">
      <alignment vertical="bottom" wrapText="1"/>
    </xf>
    <xf fontId="13" fillId="0" borderId="50" xfId="0" numFmtId="182" applyFont="1" applyBorder="0" applyAlignment="1" applyNumberFormat="1">
      <alignment vertical="bottom" wrapText="1"/>
    </xf>
    <xf fontId="13" fillId="0" borderId="84" xfId="0" numFmtId="182" applyFont="1" applyBorder="0" applyAlignment="1" applyNumberFormat="1">
      <alignment vertical="bottom" wrapText="1"/>
    </xf>
    <xf fontId="13" fillId="0" borderId="41" xfId="0" numFmtId="182" applyFont="1" applyBorder="0" applyAlignment="1" applyNumberFormat="1">
      <alignment vertical="bottom" wrapText="1"/>
    </xf>
    <xf fontId="13" fillId="0" borderId="50" xfId="0" numFmtId="183" applyFont="1" applyBorder="0" applyAlignment="1" applyNumberFormat="1">
      <alignment vertical="bottom" wrapText="1"/>
    </xf>
    <xf fontId="13" fillId="0" borderId="84" xfId="0" numFmtId="183" applyFont="1" applyBorder="0" applyAlignment="1" applyNumberFormat="1">
      <alignment vertical="bottom" wrapText="1"/>
    </xf>
    <xf fontId="13" fillId="0" borderId="41" xfId="0" numFmtId="183" applyFont="1" applyBorder="0" applyAlignment="1" applyNumberFormat="1">
      <alignment vertical="bottom" wrapText="1"/>
    </xf>
    <xf fontId="13" fillId="0" borderId="84" xfId="0" numFmtId="184" applyFont="1" applyBorder="0" applyAlignment="1" applyNumberFormat="1">
      <alignment vertical="bottom" wrapText="1"/>
    </xf>
    <xf fontId="1" fillId="0" borderId="74" xfId="0" applyFont="1" applyBorder="0" applyAlignment="1">
      <alignment horizontal="right" vertical="top" wrapText="1"/>
    </xf>
    <xf fontId="13" fillId="0" borderId="45" xfId="0" applyFont="1" applyBorder="0" applyAlignment="1">
      <alignment horizontal="right" vertical="top" wrapText="1"/>
    </xf>
    <xf fontId="15" fillId="0" borderId="12" xfId="0" applyFont="1" applyBorder="0" applyAlignment="1">
      <alignment horizontal="left" vertical="bottom" wrapText="1" indent="1"/>
    </xf>
    <xf fontId="1" fillId="0" borderId="61" xfId="0" applyFont="1" applyBorder="0" applyAlignment="1">
      <alignment horizontal="right" vertical="top" wrapText="1"/>
    </xf>
    <xf fontId="13" fillId="0" borderId="50" xfId="0" applyFont="1" applyBorder="0" applyAlignment="1">
      <alignment horizontal="right" vertical="top" wrapText="1"/>
    </xf>
    <xf fontId="13" fillId="0" borderId="45" xfId="0" applyFont="1" applyBorder="0" applyAlignment="1">
      <alignment vertical="bottom" wrapText="1"/>
    </xf>
    <xf fontId="13" fillId="0" borderId="61" xfId="0" applyFont="1" applyBorder="0" applyAlignment="1">
      <alignment vertical="bottom" wrapText="1"/>
    </xf>
    <xf fontId="1" fillId="0" borderId="61" xfId="0" applyFont="1" applyBorder="0" applyAlignment="1">
      <alignment vertical="bottom" wrapText="1"/>
    </xf>
    <xf fontId="13" fillId="0" borderId="52" xfId="0" applyFont="1" applyBorder="0" applyAlignment="1">
      <alignment vertical="bottom" wrapText="1"/>
    </xf>
    <xf fontId="13" fillId="0" borderId="20" xfId="0" applyFont="1" applyBorder="0" applyAlignment="1">
      <alignment horizontal="left" vertical="bottom" wrapText="1"/>
    </xf>
    <xf fontId="13" fillId="0" borderId="85" xfId="0" applyFont="1" applyBorder="0" applyAlignment="1">
      <alignment vertical="bottom" wrapText="1"/>
    </xf>
    <xf fontId="13" fillId="0" borderId="86" xfId="0" applyFont="1" applyBorder="0" applyAlignment="1">
      <alignment vertical="bottom" wrapText="1"/>
    </xf>
    <xf fontId="13" fillId="0" borderId="25" xfId="0" applyFont="1" applyBorder="0" applyAlignment="1">
      <alignment vertical="bottom" wrapText="1"/>
    </xf>
    <xf fontId="13" fillId="0" borderId="50" xfId="0" applyFont="1" applyBorder="0" applyAlignment="1">
      <alignment vertical="bottom" wrapText="1"/>
    </xf>
    <xf fontId="23" fillId="0" borderId="6" xfId="0" applyFont="1" applyBorder="0" applyAlignment="1">
      <alignment horizontal="left" vertical="bottom" wrapText="1"/>
    </xf>
    <xf fontId="1" fillId="0" borderId="48" xfId="0" numFmtId="176" applyFont="1" applyBorder="0" applyAlignment="1" applyNumberFormat="1">
      <alignment vertical="bottom" wrapText="1"/>
    </xf>
    <xf fontId="1" fillId="0" borderId="49" xfId="0" numFmtId="176" applyFont="1" applyBorder="0" applyAlignment="1" applyNumberFormat="1">
      <alignment vertical="bottom" wrapText="1"/>
    </xf>
    <xf fontId="1" fillId="0" borderId="28" xfId="0" numFmtId="176" applyFont="1" applyBorder="0" applyAlignment="1" applyNumberFormat="1">
      <alignment vertical="bottom" wrapText="1"/>
    </xf>
    <xf fontId="1" fillId="0" borderId="29" xfId="0" numFmtId="176" applyFont="1" applyBorder="0" applyAlignment="1" applyNumberFormat="1">
      <alignment vertical="bottom" wrapText="1"/>
    </xf>
    <xf fontId="1" fillId="0" borderId="45" xfId="0" numFmtId="176" applyFont="1" applyBorder="0" applyAlignment="1" applyNumberFormat="1">
      <alignment vertical="bottom" wrapText="1"/>
    </xf>
    <xf fontId="1" fillId="0" borderId="46" xfId="0" numFmtId="176" applyFont="1" applyBorder="0" applyAlignment="1" applyNumberFormat="1">
      <alignment vertical="bottom" wrapText="1"/>
    </xf>
    <xf fontId="1" fillId="0" borderId="14" xfId="0" numFmtId="176" applyFont="1" applyBorder="0" applyAlignment="1" applyNumberFormat="1">
      <alignment vertical="bottom" wrapText="1"/>
    </xf>
    <xf fontId="1" fillId="0" borderId="15" xfId="0" numFmtId="176" applyFont="1" applyBorder="0" applyAlignment="1" applyNumberFormat="1">
      <alignment vertical="bottom" wrapText="1"/>
    </xf>
    <xf fontId="1" fillId="0" borderId="24" xfId="0" applyFont="1" applyBorder="0" applyAlignment="1">
      <alignment horizontal="left" vertical="bottom" wrapText="1"/>
    </xf>
    <xf fontId="1" fillId="0" borderId="50" xfId="0" numFmtId="176" applyFont="1" applyBorder="0" applyAlignment="1" applyNumberFormat="1">
      <alignment vertical="bottom" wrapText="1"/>
    </xf>
    <xf fontId="1" fillId="0" borderId="51" xfId="0" numFmtId="176" applyFont="1" applyBorder="0" applyAlignment="1" applyNumberFormat="1">
      <alignment vertical="bottom" wrapText="1"/>
    </xf>
    <xf fontId="1" fillId="0" borderId="33" xfId="0" numFmtId="176" applyFont="1" applyBorder="0" applyAlignment="1" applyNumberFormat="1">
      <alignment vertical="bottom" wrapText="1"/>
    </xf>
    <xf fontId="1" fillId="0" borderId="34" xfId="0" numFmtId="176" applyFont="1" applyBorder="0" applyAlignment="1" applyNumberFormat="1">
      <alignment vertical="bottom" wrapText="1"/>
    </xf>
    <xf fontId="1" fillId="0" borderId="27" xfId="0" numFmtId="176" applyFont="1" applyBorder="0" applyAlignment="1" applyNumberFormat="1">
      <alignment vertical="bottom" wrapText="1"/>
    </xf>
    <xf fontId="1" fillId="0" borderId="13" xfId="0" numFmtId="176" applyFont="1" applyBorder="0" applyAlignment="1" applyNumberFormat="1">
      <alignment vertical="bottom" wrapText="1"/>
    </xf>
    <xf fontId="1" fillId="0" borderId="32" xfId="0" numFmtId="176" applyFont="1" applyBorder="0" applyAlignment="1" applyNumberFormat="1">
      <alignment vertical="bottom" wrapText="1"/>
    </xf>
    <xf fontId="1" fillId="0" borderId="87" xfId="0" numFmtId="176" applyFont="1" applyBorder="0" applyAlignment="1" applyNumberFormat="1">
      <alignment vertical="bottom" wrapText="1"/>
    </xf>
    <xf fontId="1" fillId="0" borderId="88" xfId="0" numFmtId="176" applyFont="1" applyBorder="0" applyAlignment="1" applyNumberFormat="1">
      <alignment vertical="bottom" wrapText="1"/>
    </xf>
    <xf fontId="1" fillId="0" borderId="89" xfId="0" numFmtId="176" applyFont="1" applyBorder="0" applyAlignment="1" applyNumberFormat="1">
      <alignment vertical="bottom" wrapText="1"/>
    </xf>
    <xf fontId="1" fillId="0" borderId="90" xfId="0" numFmtId="176" applyFont="1" applyBorder="0" applyAlignment="1" applyNumberFormat="1">
      <alignment vertical="bottom" wrapText="1"/>
    </xf>
    <xf fontId="1" fillId="0" borderId="27" xfId="0" numFmtId="166" applyFont="1" applyBorder="0" applyAlignment="1" applyNumberFormat="1">
      <alignment vertical="bottom" wrapText="1"/>
    </xf>
    <xf fontId="1" fillId="0" borderId="28" xfId="0" numFmtId="166" applyFont="1" applyBorder="0" applyAlignment="1" applyNumberFormat="1">
      <alignment vertical="bottom" wrapText="1"/>
    </xf>
    <xf fontId="1" fillId="0" borderId="29" xfId="0" numFmtId="166" applyFont="1" applyBorder="0" applyAlignment="1" applyNumberFormat="1">
      <alignment vertical="bottom" wrapText="1"/>
    </xf>
    <xf fontId="1" fillId="0" borderId="11" xfId="0" numFmtId="166" applyFont="1" applyBorder="0" applyAlignment="1" applyNumberFormat="1">
      <alignment vertical="bottom" wrapText="1"/>
    </xf>
    <xf fontId="1" fillId="0" borderId="21" xfId="0" numFmtId="166" applyFont="1" applyBorder="0" applyAlignment="1" applyNumberFormat="1">
      <alignment vertical="bottom" wrapText="1"/>
    </xf>
    <xf fontId="1" fillId="0" borderId="22" xfId="0" numFmtId="166" applyFont="1" applyBorder="0" applyAlignment="1" applyNumberFormat="1">
      <alignment vertical="bottom" wrapText="1"/>
    </xf>
    <xf fontId="1" fillId="0" borderId="23" xfId="0" numFmtId="166" applyFont="1" applyBorder="0" applyAlignment="1" applyNumberFormat="1">
      <alignment vertical="bottom" wrapText="1"/>
    </xf>
    <xf fontId="1" fillId="0" borderId="20" xfId="0" numFmtId="166" applyFont="1" applyBorder="0" applyAlignment="1" applyNumberFormat="1">
      <alignment vertical="bottom" wrapText="1"/>
    </xf>
    <xf fontId="13" fillId="0" borderId="59" xfId="0" numFmtId="166" applyFont="1" applyBorder="0" applyAlignment="1" applyNumberFormat="1">
      <alignment vertical="bottom" wrapText="1"/>
    </xf>
    <xf fontId="13" fillId="0" borderId="56" xfId="0" numFmtId="166" applyFont="1" applyBorder="0" applyAlignment="1" applyNumberFormat="1">
      <alignment vertical="bottom" wrapText="1"/>
    </xf>
    <xf fontId="13" fillId="0" borderId="57" xfId="0" numFmtId="166" applyFont="1" applyBorder="0" applyAlignment="1" applyNumberFormat="1">
      <alignment vertical="bottom" wrapText="1"/>
    </xf>
    <xf fontId="13" fillId="0" borderId="58" xfId="0" numFmtId="166" applyFont="1" applyBorder="0" applyAlignment="1" applyNumberFormat="1">
      <alignment vertical="bottom" wrapText="1"/>
    </xf>
    <xf fontId="1" fillId="0" borderId="48" xfId="0" applyFont="1" applyBorder="0" applyAlignment="1">
      <alignment horizontal="right" vertical="bottom" wrapText="1"/>
    </xf>
    <xf fontId="1" fillId="0" borderId="49" xfId="0" applyFont="1" applyBorder="0" applyAlignment="1">
      <alignment vertical="bottom" wrapText="1"/>
    </xf>
    <xf fontId="1" fillId="0" borderId="25" xfId="0" applyFont="1" applyBorder="0" applyAlignment="1">
      <alignment horizontal="right" vertical="bottom" wrapText="1"/>
    </xf>
    <xf fontId="1" fillId="0" borderId="91" xfId="0" applyFont="1" applyBorder="0" applyAlignment="1">
      <alignment wrapText="1"/>
    </xf>
    <xf fontId="1" fillId="0" borderId="7" xfId="0" applyFont="1" applyBorder="0" applyAlignment="1">
      <alignment horizontal="left" vertical="bottom" wrapText="1"/>
    </xf>
    <xf fontId="1" fillId="0" borderId="87" xfId="0" applyFont="1" applyBorder="0" applyAlignment="1">
      <alignment horizontal="right" vertical="bottom" wrapText="1"/>
    </xf>
    <xf fontId="1" fillId="0" borderId="88" xfId="0" applyFont="1" applyBorder="0" applyAlignment="1">
      <alignment vertical="bottom" wrapText="1"/>
    </xf>
    <xf fontId="1" fillId="0" borderId="89" xfId="0" applyFont="1" applyBorder="0" applyAlignment="1">
      <alignment vertical="bottom" wrapText="1"/>
    </xf>
    <xf fontId="1" fillId="0" borderId="90" xfId="0" applyFont="1" applyBorder="0" applyAlignment="1">
      <alignment vertical="bottom" wrapText="1"/>
    </xf>
    <xf fontId="1" fillId="0" borderId="5" xfId="0" applyFont="1" applyBorder="0" applyAlignment="1">
      <alignment vertical="bottom" wrapText="1"/>
    </xf>
    <xf fontId="11" fillId="0" borderId="6" xfId="0" applyFont="1" applyBorder="0" applyAlignment="1">
      <alignment vertical="bottom" wrapText="1"/>
    </xf>
    <xf fontId="1" fillId="0" borderId="6" xfId="0" applyFont="1" applyBorder="0" applyAlignment="1">
      <alignment horizontal="right" wrapText="1"/>
    </xf>
    <xf fontId="12" fillId="0" borderId="92" xfId="0" applyFont="1" applyBorder="0" applyAlignment="1">
      <alignment horizontal="left" vertical="center" wrapText="1"/>
    </xf>
    <xf fontId="13" fillId="0" borderId="8" xfId="0" applyFont="1" applyBorder="0" applyAlignment="1">
      <alignment horizontal="center" vertical="center" wrapText="1"/>
    </xf>
    <xf fontId="13" fillId="0" borderId="9" xfId="0" applyFont="1" applyBorder="0" applyAlignment="1">
      <alignment horizontal="center" vertical="center" wrapText="1"/>
    </xf>
    <xf fontId="13" fillId="0" borderId="10" xfId="0" applyFont="1" applyBorder="0" applyAlignment="1">
      <alignment horizontal="center" vertical="center" wrapText="1"/>
    </xf>
    <xf fontId="1" fillId="0" borderId="93" xfId="0" applyFont="1" applyBorder="0" applyAlignment="1">
      <alignment horizontal="left" vertical="bottom" wrapText="1"/>
    </xf>
    <xf fontId="1" fillId="0" borderId="11" xfId="0" applyFont="1" applyBorder="0" applyAlignment="1">
      <alignment wrapText="1"/>
    </xf>
    <xf fontId="18" fillId="0" borderId="94" xfId="0" applyFont="1" applyBorder="0" applyAlignment="1">
      <alignment horizontal="left" vertical="center" wrapText="1"/>
    </xf>
    <xf fontId="1" fillId="0" borderId="47" xfId="0" applyFont="1" applyBorder="0" applyAlignment="1">
      <alignment wrapText="1"/>
    </xf>
    <xf fontId="15" fillId="0" borderId="94" xfId="0" applyFont="1" applyBorder="0" applyAlignment="1">
      <alignment horizontal="left" vertical="center" wrapText="1"/>
    </xf>
    <xf fontId="1" fillId="0" borderId="26" xfId="0" numFmtId="185" applyFont="1" applyBorder="0" applyAlignment="1" applyNumberFormat="1">
      <alignment wrapText="1"/>
    </xf>
    <xf fontId="1" fillId="0" borderId="0" xfId="0" numFmtId="185" applyFont="1" applyBorder="0" applyAlignment="1" applyNumberFormat="1">
      <alignment wrapText="1"/>
    </xf>
    <xf fontId="1" fillId="0" borderId="47" xfId="0" numFmtId="185" applyFont="1" applyBorder="0" applyAlignment="1" applyNumberFormat="1">
      <alignment wrapText="1"/>
    </xf>
    <xf fontId="1" fillId="0" borderId="12" xfId="0" numFmtId="185" applyFont="1" applyBorder="0" applyAlignment="1" applyNumberFormat="1">
      <alignment wrapText="1"/>
    </xf>
    <xf fontId="15" fillId="0" borderId="94" xfId="0" applyFont="1" applyBorder="0" applyAlignment="1">
      <alignment wrapText="1"/>
    </xf>
    <xf fontId="1" fillId="0" borderId="95" xfId="0" numFmtId="185" applyFont="1" applyBorder="0" applyAlignment="1" applyNumberFormat="1">
      <alignment wrapText="1"/>
    </xf>
    <xf fontId="1" fillId="0" borderId="96" xfId="0" numFmtId="185" applyFont="1" applyBorder="0" applyAlignment="1" applyNumberFormat="1">
      <alignment wrapText="1"/>
    </xf>
    <xf fontId="1" fillId="0" borderId="97" xfId="0" numFmtId="185" applyFont="1" applyBorder="0" applyAlignment="1" applyNumberFormat="1">
      <alignment wrapText="1"/>
    </xf>
    <xf fontId="1" fillId="0" borderId="19" xfId="0" numFmtId="185" applyFont="1" applyBorder="0" applyAlignment="1" applyNumberFormat="1">
      <alignment wrapText="1"/>
    </xf>
    <xf fontId="14" fillId="0" borderId="94" xfId="0" applyFont="1" applyBorder="0" applyAlignment="1">
      <alignment wrapText="1"/>
    </xf>
    <xf fontId="1" fillId="0" borderId="98" xfId="0" numFmtId="185" applyFont="1" applyBorder="0" applyAlignment="1" applyNumberFormat="1">
      <alignment wrapText="1"/>
    </xf>
    <xf fontId="1" fillId="0" borderId="2" xfId="0" numFmtId="185" applyFont="1" applyBorder="0" applyAlignment="1" applyNumberFormat="1">
      <alignment wrapText="1"/>
    </xf>
    <xf fontId="1" fillId="0" borderId="99" xfId="0" numFmtId="185" applyFont="1" applyBorder="0" applyAlignment="1" applyNumberFormat="1">
      <alignment wrapText="1"/>
    </xf>
    <xf fontId="1" fillId="0" borderId="100" xfId="0" numFmtId="185" applyFont="1" applyBorder="0" applyAlignment="1" applyNumberFormat="1">
      <alignment wrapText="1"/>
    </xf>
    <xf fontId="1" fillId="0" borderId="94" xfId="0" applyFont="1" applyBorder="0" applyAlignment="1">
      <alignment wrapText="1"/>
    </xf>
    <xf fontId="1" fillId="0" borderId="101" xfId="0" applyFont="1" applyBorder="0" applyAlignment="1">
      <alignment wrapText="1"/>
    </xf>
    <xf fontId="1" fillId="0" borderId="5" xfId="0" applyFont="1" applyBorder="0" applyAlignment="1">
      <alignment wrapText="1"/>
    </xf>
    <xf fontId="1" fillId="0" borderId="102" xfId="0" applyFont="1" applyBorder="0" applyAlignment="1">
      <alignment wrapText="1"/>
    </xf>
    <xf fontId="1" fillId="0" borderId="20" xfId="0" applyFont="1" applyBorder="0" applyAlignment="1">
      <alignment wrapText="1"/>
    </xf>
    <xf fontId="15" fillId="0" borderId="26" xfId="0" numFmtId="186" applyFont="1" applyBorder="0" applyAlignment="1" applyNumberFormat="1">
      <alignment wrapText="1"/>
    </xf>
    <xf fontId="15" fillId="0" borderId="0" xfId="0" numFmtId="186" applyFont="1" applyBorder="0" applyAlignment="1" applyNumberFormat="1">
      <alignment wrapText="1"/>
    </xf>
    <xf fontId="15" fillId="0" borderId="47" xfId="0" numFmtId="186" applyFont="1" applyBorder="0" applyAlignment="1" applyNumberFormat="1">
      <alignment wrapText="1"/>
    </xf>
    <xf fontId="1" fillId="0" borderId="12" xfId="0" numFmtId="186" applyFont="1" applyBorder="0" applyAlignment="1" applyNumberFormat="1">
      <alignment wrapText="1"/>
    </xf>
    <xf fontId="1" fillId="0" borderId="24" xfId="0" applyFont="1" applyBorder="0" applyAlignment="1">
      <alignment wrapText="1"/>
    </xf>
    <xf fontId="15" fillId="0" borderId="0" xfId="0" applyFont="1" applyBorder="0" applyAlignment="1">
      <alignment wrapText="1"/>
    </xf>
    <xf fontId="13" fillId="0" borderId="7" xfId="0" applyFont="1" applyBorder="0" applyAlignment="1">
      <alignment horizontal="center" vertical="center" wrapText="1"/>
    </xf>
    <xf fontId="1" fillId="0" borderId="12" xfId="0" applyFont="1" applyBorder="0" applyAlignment="1">
      <alignment vertical="center" wrapText="1"/>
    </xf>
    <xf fontId="1" fillId="0" borderId="26" xfId="0" applyFont="1" applyBorder="0" applyAlignment="1">
      <alignment vertical="center" wrapText="1"/>
    </xf>
    <xf fontId="1" fillId="0" borderId="30" xfId="0" applyFont="1" applyBorder="0" applyAlignment="1">
      <alignment wrapText="1"/>
    </xf>
    <xf fontId="1" fillId="0" borderId="25" xfId="0" applyFont="1" applyBorder="0" applyAlignment="1">
      <alignment wrapText="1"/>
    </xf>
    <xf fontId="1" fillId="0" borderId="31" xfId="0" applyFont="1" applyBorder="0" applyAlignment="1">
      <alignment wrapText="1"/>
    </xf>
    <xf fontId="1" fillId="0" borderId="19" xfId="0" applyFont="1" applyBorder="0" applyAlignment="1">
      <alignment wrapText="1"/>
    </xf>
    <xf fontId="1" fillId="0" borderId="100" xfId="0" applyFont="1" applyBorder="0" applyAlignment="1">
      <alignment wrapText="1"/>
    </xf>
    <xf fontId="1" fillId="0" borderId="103" xfId="0" applyFont="1" applyBorder="0" applyAlignment="1">
      <alignment wrapText="1"/>
    </xf>
    <xf fontId="1" fillId="0" borderId="35"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sharedStrings" Target="sharedStrings.xml"></Relationship><Relationship Id="rId11" Type="http://schemas.openxmlformats.org/officeDocument/2006/relationships/sheetMetadata" Target="metadata.xml"></Relationship><Relationship Id="rId12" Type="http://schemas.openxmlformats.org/officeDocument/2006/relationships/styles" Target="styles.xml"></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NXP_Logo_RGB_Colour.jpg"></Relationship></Relationships>
</file>

<file path=xl/drawings/drawing1.xml><?xml version="1.0" encoding="utf-8"?>
<xdr:wsDr xmlns:xdr="http://schemas.openxmlformats.org/drawingml/2006/spreadsheetDrawing" xmlns:a="http://schemas.openxmlformats.org/drawingml/2006/main">
  <xdr:oneCellAnchor>
    <xdr:from>
      <xdr:col>1</xdr:col>
      <xdr:colOff>50000</xdr:colOff>
      <xdr:row>2</xdr:row>
      <xdr:rowOff>-3370292</xdr:rowOff>
    </xdr:from>
    <xdr:ext cx="6801912" cy="3320292"/>
    <xdr:pic>
      <xdr:nvPicPr>
        <xdr:cNvPr id="1" name="NXP_Logo_RGB_Colour.jpg" descr="NXP_Logo_RGB_Colour.jpg"/>
        <xdr:cNvPicPr>
          <a:picLocks noChangeAspect="1"/>
        </xdr:cNvPicPr>
      </xdr:nvPicPr>
      <xdr:blipFill>
        <a:blip xmlns:r="http://schemas.openxmlformats.org/officeDocument/2006/relationships" r:embed="rId1"/>
        <a:stretch>
          <a:fillRect/>
        </a:stretch>
      </xdr:blipFill>
      <xdr:spPr>
        <a:xfrm>
          <a:off x="0" y="0"/>
          <a:ext cx="6801912" cy="3320292"/>
        </a:xfrm>
        <a:prstGeom prst="rect"/>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showRuler="false" workbookViewId="0"/>
  </sheetViews>
  <sheetFormatPr baseColWidth="12" defaultRowHeight="15" x14ac:dyDescent="0"/>
  <cols>
    <col min="1" max="1" width="2.83" customWidth="1"/>
    <col min="2" max="2" width="22.52" customWidth="1"/>
    <col min="3" max="3" width="0.16" customWidth="1"/>
    <col min="4" max="4" width="58.43" customWidth="1"/>
    <col min="5" max="5" width="0" customWidth="1"/>
    <col min="6" max="6" width="58.43" customWidth="1"/>
    <col min="7" max="7" width="9.29" customWidth="1"/>
    <col min="8" max="8" width="9.29" customWidth="1"/>
  </cols>
  <sheetData>
    <row r="1" ht="14.166666666666666" customHeight="1"/>
    <row r="2" ht="264.1666666666667" customHeight="1">
      <c r="B2" s="6"/>
    </row>
    <row r="3" ht="14.166666666666666" customHeight="1"/>
    <row r="4" ht="14.166666666666666" customHeight="1"/>
    <row r="5" ht="14.166666666666666" customHeight="1"/>
    <row r="6" ht="19.166666666666668" customHeight="1">
      <c r="B6" t="s" s="6">
        <v>0</v>
      </c>
    </row>
    <row r="7" ht="14.166666666666666" customHeight="1"/>
    <row r="8" ht="16.666666666666668" customHeight="1">
      <c r="B8" t="s" s="7">
        <v>1</v>
      </c>
    </row>
    <row r="9" ht="16.666666666666668" customHeight="1">
      <c r="B9" t="s" s="7">
        <v>2</v>
      </c>
    </row>
    <row r="10" ht="14.166666666666666" customHeight="1"/>
    <row r="11" ht="14.166666666666666" customHeight="1">
      <c r="B11" t="s" s="8">
        <v>3</v>
      </c>
    </row>
    <row r="12" ht="14.166666666666666" customHeight="1"/>
    <row r="13" ht="14.166666666666666" customHeight="1">
      <c r="B13" t="s" s="9">
        <v>4</v>
      </c>
    </row>
    <row r="14" ht="14.166666666666666" customHeight="1">
      <c r="B14" t="s" s="9">
        <v>5</v>
      </c>
    </row>
    <row r="15" ht="14.166666666666666" customHeight="1">
      <c r="B15" t="s" s="9">
        <v>6</v>
      </c>
    </row>
    <row r="16" ht="14.166666666666666" customHeight="1"/>
    <row r="17" ht="15.833333333333334" customHeight="1">
      <c r="B17" t="s" s="9">
        <v>7</v>
      </c>
    </row>
    <row r="18" ht="14.166666666666666" customHeight="1">
      <c r="B18" t="s" s="9">
        <v>8</v>
      </c>
    </row>
    <row r="19" ht="14.166666666666666" customHeight="1">
      <c r="B19" t="s" s="9">
        <v>9</v>
      </c>
    </row>
    <row r="20" ht="14.166666666666666" customHeight="1">
      <c r="B20" t="s" s="9">
        <v>10</v>
      </c>
    </row>
    <row r="21" ht="14.166666666666666" customHeight="1">
      <c r="B21" t="s" s="9">
        <v>11</v>
      </c>
    </row>
    <row r="22" ht="14.166666666666666" customHeight="1">
      <c r="B22" t="s" s="9">
        <v>12</v>
      </c>
    </row>
    <row r="23" ht="14.166666666666666" customHeight="1">
      <c r="B23" t="s" s="9">
        <v>13</v>
      </c>
    </row>
    <row r="24" ht="14.166666666666666" customHeight="1">
      <c r="B24" t="s" s="9">
        <v>14</v>
      </c>
    </row>
    <row r="25" ht="14.166666666666666" customHeight="1">
      <c r="B25" t="s" s="9">
        <v>15</v>
      </c>
    </row>
    <row r="26" ht="14.166666666666666" customHeight="1">
      <c r="B26" t="s" s="9">
        <v>16</v>
      </c>
    </row>
    <row r="27" ht="14.166666666666666" customHeight="1">
      <c r="B27" t="s" s="9">
        <v>17</v>
      </c>
    </row>
    <row r="28" ht="14.166666666666666" customHeight="1"/>
    <row r="29" ht="14.166666666666666" customHeight="1">
      <c r="B29" t="s" s="9">
        <v>18</v>
      </c>
    </row>
    <row r="30" ht="14.166666666666666" customHeight="1">
      <c r="B30" t="s" s="9">
        <v>19</v>
      </c>
    </row>
    <row r="31" ht="14.166666666666666" customHeight="1"/>
    <row r="32" ht="14.166666666666666" customHeight="1">
      <c r="B32" t="s" s="9">
        <v>20</v>
      </c>
    </row>
    <row r="33" ht="14.166666666666666" customHeight="1">
      <c r="B33" t="s" s="9">
        <v>21</v>
      </c>
    </row>
    <row r="34" ht="14.166666666666666" customHeight="1">
      <c r="B34" t="s" s="9">
        <v>22</v>
      </c>
    </row>
    <row r="35" ht="14.166666666666666" customHeight="1"/>
    <row r="36" ht="14.166666666666666" customHeight="1"/>
    <row r="37" ht="25" customHeight="1">
      <c r="B37" t="s" s="10">
        <v>23</v>
      </c>
      <c r="C37" s="11"/>
      <c r="D37" t="s" s="11">
        <v>24</v>
      </c>
      <c r="E37" s="11"/>
      <c r="F37" t="s" s="12">
        <v>25</v>
      </c>
      <c r="G37" s="19"/>
    </row>
    <row r="38" ht="119.16666666666667" customHeight="1">
      <c r="B38" t="s" s="13">
        <v>26</v>
      </c>
      <c r="C38" s="14"/>
      <c r="D38" t="s" s="14">
        <v>27</v>
      </c>
      <c r="E38" s="14"/>
      <c r="F38" t="s" s="15">
        <v>28</v>
      </c>
      <c r="G38" s="19"/>
    </row>
    <row r="39" ht="89.16666666666667" customHeight="1">
      <c r="B39" t="s" s="16">
        <v>29</v>
      </c>
      <c r="C39" s="17"/>
      <c r="D39" t="s" s="17">
        <v>30</v>
      </c>
      <c r="E39" s="17"/>
      <c r="F39" t="s" s="18">
        <v>31</v>
      </c>
      <c r="G39" s="19"/>
    </row>
    <row r="40" ht="129.16666666666666" customHeight="1">
      <c r="B40" t="s" s="13">
        <v>32</v>
      </c>
      <c r="C40" s="14"/>
      <c r="D40" t="s" s="14">
        <v>33</v>
      </c>
      <c r="E40" s="14"/>
      <c r="F40" t="s" s="15">
        <v>34</v>
      </c>
      <c r="G40" s="19"/>
    </row>
    <row r="41" ht="99.16666666666667" customHeight="1">
      <c r="B41" t="s" s="16">
        <v>35</v>
      </c>
      <c r="C41" s="17"/>
      <c r="D41" t="s" s="17">
        <v>36</v>
      </c>
      <c r="E41" s="17"/>
      <c r="F41" t="s" s="18">
        <v>37</v>
      </c>
      <c r="G41" s="19"/>
    </row>
    <row r="42" ht="139.16666666666666" customHeight="1">
      <c r="B42" t="s" s="13">
        <v>38</v>
      </c>
      <c r="C42" s="14"/>
      <c r="D42" t="s" s="14">
        <v>39</v>
      </c>
      <c r="E42" s="14"/>
      <c r="F42" t="s" s="15">
        <v>40</v>
      </c>
      <c r="G42" s="19"/>
    </row>
    <row r="43" ht="59.166666666666664" customHeight="1">
      <c r="B43" t="s" s="16">
        <v>41</v>
      </c>
      <c r="C43" s="17"/>
      <c r="D43" t="s" s="17">
        <v>42</v>
      </c>
      <c r="E43" s="17"/>
      <c r="F43" t="s" s="18">
        <v>43</v>
      </c>
      <c r="G43" s="19"/>
    </row>
    <row r="44" ht="69.16666666666667" customHeight="1">
      <c r="B44" t="s" s="13">
        <v>44</v>
      </c>
      <c r="C44" s="14"/>
      <c r="D44" t="s" s="14">
        <v>45</v>
      </c>
      <c r="E44" s="14"/>
      <c r="F44" t="s" s="15">
        <v>46</v>
      </c>
      <c r="G44" s="19"/>
    </row>
    <row r="45" customHeight="1">
      <c r="B45" s="20"/>
      <c r="C45" s="20"/>
      <c r="D45" s="20"/>
      <c r="E45" s="20"/>
      <c r="F45" s="20"/>
    </row>
    <row r="46" customHeight="1"/>
    <row r="47" customHeight="1"/>
    <row r="48" customHeight="1"/>
    <row r="49" customHeight="1"/>
  </sheetData>
  <mergeCells count="24">
    <mergeCell ref="B2:F2"/>
    <mergeCell ref="B8:I8"/>
    <mergeCell ref="B15:I15"/>
    <mergeCell ref="B14:I14"/>
    <mergeCell ref="B13:I13"/>
    <mergeCell ref="B11:I11"/>
    <mergeCell ref="B17:I17"/>
    <mergeCell ref="B18:I18"/>
    <mergeCell ref="B19:I19"/>
    <mergeCell ref="B20:I20"/>
    <mergeCell ref="B21:I21"/>
    <mergeCell ref="B22:I22"/>
    <mergeCell ref="B23:I23"/>
    <mergeCell ref="B24:I24"/>
    <mergeCell ref="B29:I29"/>
    <mergeCell ref="B30:I30"/>
    <mergeCell ref="B31:I31"/>
    <mergeCell ref="B32:I32"/>
    <mergeCell ref="B28:I28"/>
    <mergeCell ref="B27:I27"/>
    <mergeCell ref="B26:I26"/>
    <mergeCell ref="B25:I25"/>
    <mergeCell ref="B33:I33"/>
    <mergeCell ref="B34:I34"/>
  </mergeCells>
  <pageMargins left="0.75" right="0.75" top="1" bottom="1" header="0.5" footer="0.5"/>
  <drawing r:id="rId1"/>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66"/>
  <sheetViews>
    <sheetView showRuler="false" workbookViewId="0"/>
    <sheetView workbookViewId="0">
      <pane xSplit="1" topLeftCell="B1" activePane="topRight" state="frozen"/>
    </sheetView>
  </sheetViews>
  <sheetFormatPr baseColWidth="12" defaultRowHeight="15" x14ac:dyDescent="0"/>
  <cols>
    <col min="1" max="1" width="49.29" customWidth="1"/>
    <col min="2" max="2" width="11.02" customWidth="1"/>
    <col min="3" max="3" width="11.02" customWidth="1"/>
    <col min="4" max="4" width="11.02" customWidth="1"/>
    <col min="5" max="5" width="11.02" customWidth="1"/>
    <col min="6" max="6" width="11.02" customWidth="1"/>
    <col min="7" max="7" width="11.02" customWidth="1"/>
    <col min="8" max="8" width="11.02" customWidth="1"/>
    <col min="9" max="9" width="11.02" customWidth="1"/>
    <col min="10" max="10" width="11.02" customWidth="1"/>
    <col min="11" max="11" width="11.02" customWidth="1"/>
    <col min="12" max="12" width="11.02" customWidth="1"/>
    <col min="13" max="13" width="11.02" customWidth="1"/>
    <col min="14" max="14" width="11.02" customWidth="1"/>
    <col min="15" max="15" width="11.02" customWidth="1"/>
    <col min="16" max="16" width="11.02" customWidth="1"/>
    <col min="17" max="17" width="11.02" customWidth="1"/>
    <col min="18" max="18" width="11.02" customWidth="1"/>
    <col min="19" max="19" width="11.02" customWidth="1"/>
    <col min="20" max="20" width="11.02" customWidth="1"/>
    <col min="21" max="21" width="11.02" customWidth="1"/>
    <col min="22" max="22" width="11.02" customWidth="1"/>
    <col min="23" max="23" width="11.02" customWidth="1"/>
    <col min="24" max="24" width="11.02" customWidth="1"/>
    <col min="25" max="25" width="11.02" customWidth="1"/>
    <col min="26" max="26" width="11.02" customWidth="1"/>
    <col min="27" max="27" width="11.02" customWidth="1"/>
    <col min="28" max="28" width="11.02" customWidth="1"/>
    <col min="29" max="29" width="11.02" customWidth="1"/>
    <col min="30" max="30" width="11.02" customWidth="1"/>
    <col min="31" max="31" width="11.02" customWidth="1"/>
    <col min="32" max="32" width="11.02" customWidth="1"/>
    <col min="33" max="33" width="11.02" customWidth="1"/>
    <col min="34" max="34" width="11.02" customWidth="1"/>
    <col min="35" max="35" width="11.02" customWidth="1"/>
    <col min="36" max="36" width="11.02" customWidth="1" hidden="1"/>
    <col min="37" max="37" width="11.02" customWidth="1"/>
    <col min="39" max="39" width="11.02" customWidth="1"/>
    <col min="40" max="40" width="11.02" customWidth="1"/>
    <col min="41" max="41" width="11.02" customWidth="1"/>
    <col min="42" max="42" width="11.02" customWidth="1"/>
    <col min="43" max="43" width="11.02" customWidth="1"/>
    <col min="44" max="44" width="11.02" customWidth="1"/>
    <col min="45" max="45" width="11.02" customWidth="1"/>
    <col min="46" max="46" width="11.02" customWidth="1"/>
    <col min="47" max="47" width="11.02" customWidth="1"/>
    <col min="48" max="48" width="12.44" customWidth="1" hidden="1"/>
  </cols>
  <sheetData>
    <row r="1" ht="16.666666666666668" customHeight="1">
      <c r="A1" t="s" s="21">
        <v>47</v>
      </c>
      <c r="AI1" s="22"/>
    </row>
    <row r="2" ht="16.666666666666668" customHeight="1">
      <c r="A2" t="s" s="23">
        <v>48</v>
      </c>
      <c r="AI2" s="24"/>
      <c r="AU2" t="s" s="24">
        <v>49</v>
      </c>
    </row>
    <row r="3" ht="15.833333333333334" customHeight="1">
      <c r="A3" t="s" s="25">
        <v>50</v>
      </c>
      <c r="B3" t="s" s="26">
        <v>51</v>
      </c>
      <c r="C3" t="s" s="27">
        <v>52</v>
      </c>
      <c r="D3" t="s" s="27">
        <v>53</v>
      </c>
      <c r="E3" t="s" s="28">
        <v>54</v>
      </c>
      <c r="F3" t="s" s="26">
        <v>55</v>
      </c>
      <c r="G3" t="s" s="27">
        <v>56</v>
      </c>
      <c r="H3" t="s" s="27">
        <v>57</v>
      </c>
      <c r="I3" t="s" s="28">
        <v>58</v>
      </c>
      <c r="J3" t="s" s="26">
        <v>59</v>
      </c>
      <c r="K3" t="s" s="27">
        <v>60</v>
      </c>
      <c r="L3" t="s" s="27">
        <v>61</v>
      </c>
      <c r="M3" t="s" s="28">
        <v>62</v>
      </c>
      <c r="N3" t="s" s="26">
        <v>63</v>
      </c>
      <c r="O3" t="s" s="27">
        <v>64</v>
      </c>
      <c r="P3" t="s" s="27">
        <v>65</v>
      </c>
      <c r="Q3" t="s" s="28">
        <v>66</v>
      </c>
      <c r="R3" t="s" s="26">
        <v>67</v>
      </c>
      <c r="S3" t="s" s="27">
        <v>68</v>
      </c>
      <c r="T3" t="s" s="27">
        <v>69</v>
      </c>
      <c r="U3" t="s" s="28">
        <v>70</v>
      </c>
      <c r="V3" t="s" s="26">
        <v>71</v>
      </c>
      <c r="W3" t="s" s="27">
        <v>72</v>
      </c>
      <c r="X3" t="s" s="27">
        <v>73</v>
      </c>
      <c r="Y3" t="s" s="28">
        <v>74</v>
      </c>
      <c r="Z3" t="s" s="26">
        <v>75</v>
      </c>
      <c r="AA3" t="s" s="27">
        <v>76</v>
      </c>
      <c r="AB3" t="s" s="27">
        <v>77</v>
      </c>
      <c r="AC3" t="s" s="28">
        <v>78</v>
      </c>
      <c r="AD3" t="s" s="26">
        <v>79</v>
      </c>
      <c r="AE3" t="s" s="27">
        <v>80</v>
      </c>
      <c r="AF3" t="s" s="27">
        <v>81</v>
      </c>
      <c r="AG3" t="s" s="27">
        <v>82</v>
      </c>
      <c r="AH3" t="s" s="27">
        <v>83</v>
      </c>
      <c r="AI3" t="s" s="27">
        <v>84</v>
      </c>
      <c r="AJ3" s="27"/>
      <c r="AK3" t="s" s="27">
        <v>85</v>
      </c>
      <c r="AL3" s="98"/>
      <c r="AM3" s="29">
        <v>2018</v>
      </c>
      <c r="AN3" s="29">
        <v>2019</v>
      </c>
      <c r="AO3" s="29">
        <v>2020</v>
      </c>
      <c r="AP3" s="29">
        <v>2021</v>
      </c>
      <c r="AQ3" s="29">
        <v>2022</v>
      </c>
      <c r="AR3" s="29">
        <v>2023</v>
      </c>
      <c r="AS3" s="29">
        <v>2024</v>
      </c>
      <c r="AT3" s="29">
        <v>2025</v>
      </c>
      <c r="AU3" s="29">
        <v>2026</v>
      </c>
      <c r="AV3" s="99"/>
      <c r="AW3" s="100"/>
    </row>
    <row r="4" ht="15.833333333333334" customHeight="1">
      <c r="A4" s="101"/>
      <c r="B4" s="102"/>
      <c r="C4" s="103"/>
      <c r="D4" s="103"/>
      <c r="E4" s="104"/>
      <c r="F4" s="102"/>
      <c r="G4" s="103"/>
      <c r="H4" s="103"/>
      <c r="I4" s="104"/>
      <c r="J4" s="102"/>
      <c r="K4" s="103"/>
      <c r="L4" s="103"/>
      <c r="M4" s="104"/>
      <c r="N4" s="102"/>
      <c r="O4" s="103"/>
      <c r="P4" s="103"/>
      <c r="Q4" s="104"/>
      <c r="R4" s="102"/>
      <c r="S4" s="103"/>
      <c r="T4" s="103"/>
      <c r="U4" s="104"/>
      <c r="V4" s="30"/>
      <c r="W4" s="30"/>
      <c r="X4" s="30"/>
      <c r="Y4" s="30"/>
      <c r="Z4" s="30"/>
      <c r="AA4" s="30"/>
      <c r="AB4" s="30"/>
      <c r="AC4" s="30"/>
      <c r="AD4" s="30"/>
      <c r="AE4" s="30"/>
      <c r="AF4" s="30"/>
      <c r="AG4" s="30"/>
      <c r="AH4" s="30"/>
      <c r="AI4" s="30"/>
      <c r="AJ4" s="30"/>
      <c r="AK4" s="30"/>
      <c r="AL4" s="105"/>
      <c r="AM4" s="30"/>
      <c r="AN4" s="30"/>
      <c r="AO4" s="30"/>
      <c r="AP4" s="30"/>
      <c r="AQ4" s="30"/>
      <c r="AR4" s="30"/>
      <c r="AS4" s="30"/>
      <c r="AT4" s="30"/>
      <c r="AU4" s="106"/>
      <c r="AV4" s="107"/>
      <c r="AW4" s="100"/>
    </row>
    <row r="5" ht="15" customHeight="1">
      <c r="A5" t="s" s="31">
        <v>86</v>
      </c>
      <c r="B5" s="32">
        <v>2269000000</v>
      </c>
      <c r="C5" s="33">
        <v>2290000000</v>
      </c>
      <c r="D5" s="33">
        <v>2445000000</v>
      </c>
      <c r="E5" s="34">
        <v>2403000000</v>
      </c>
      <c r="F5" s="32">
        <v>2094000000</v>
      </c>
      <c r="G5" s="33">
        <v>2217000000</v>
      </c>
      <c r="H5" s="33">
        <v>2265000000</v>
      </c>
      <c r="I5" s="34">
        <v>2301000000</v>
      </c>
      <c r="J5" s="32">
        <v>2021000000</v>
      </c>
      <c r="K5" s="33">
        <v>1817000000</v>
      </c>
      <c r="L5" s="33">
        <v>2267000000</v>
      </c>
      <c r="M5" s="34">
        <v>2507000000</v>
      </c>
      <c r="N5" s="32">
        <v>2567000000</v>
      </c>
      <c r="O5" s="33">
        <v>2596000000</v>
      </c>
      <c r="P5" s="33">
        <v>2861000000</v>
      </c>
      <c r="Q5" s="34">
        <v>3039000000</v>
      </c>
      <c r="R5" s="32">
        <v>3136000000</v>
      </c>
      <c r="S5" s="33">
        <v>3312000000</v>
      </c>
      <c r="T5" s="33">
        <v>3445000000</v>
      </c>
      <c r="U5" s="34">
        <v>3312000000</v>
      </c>
      <c r="V5" s="35">
        <v>3121000000</v>
      </c>
      <c r="W5" s="35">
        <v>3299000000</v>
      </c>
      <c r="X5" s="35">
        <v>3434000000</v>
      </c>
      <c r="Y5" s="35">
        <v>3422000000</v>
      </c>
      <c r="Z5" s="35">
        <v>3126000000</v>
      </c>
      <c r="AA5" s="35">
        <v>3127000000</v>
      </c>
      <c r="AB5" s="35">
        <v>3250000000</v>
      </c>
      <c r="AC5" s="35">
        <v>3111000000</v>
      </c>
      <c r="AD5" s="35">
        <v>2835000000</v>
      </c>
      <c r="AE5" s="35">
        <v>2926000000</v>
      </c>
      <c r="AF5" s="35">
        <v>3173000000</v>
      </c>
      <c r="AG5" s="35">
        <v>3335000000</v>
      </c>
      <c r="AH5" s="35">
        <v>3181000000</v>
      </c>
      <c r="AI5" s="35">
        <v>3496000000</v>
      </c>
      <c r="AJ5" s="61"/>
      <c r="AK5" s="35">
        <f>AU5-AH5-AI5-AJ5</f>
        <v>3786000000</v>
      </c>
      <c r="AL5" s="105"/>
      <c r="AM5" s="35">
        <v>9407000000</v>
      </c>
      <c r="AN5" s="35">
        <f>SUM(F5:I5)</f>
        <v>8877000000</v>
      </c>
      <c r="AO5" s="35">
        <f>SUM(J5:M5)</f>
        <v>8612000000</v>
      </c>
      <c r="AP5" s="35">
        <f>N5+O5+P5+Q5</f>
        <v>11063000000</v>
      </c>
      <c r="AQ5" s="35">
        <f>SUM(R5:U5)</f>
        <v>13205000000</v>
      </c>
      <c r="AR5" s="35">
        <v>13276000000</v>
      </c>
      <c r="AS5" s="35">
        <v>12614000000</v>
      </c>
      <c r="AT5" s="35">
        <v>12269000000</v>
      </c>
      <c r="AU5" s="35">
        <v>10463000000</v>
      </c>
      <c r="AV5" s="61"/>
      <c r="AW5" s="100"/>
    </row>
    <row r="6" ht="15" customHeight="1">
      <c r="A6" t="s" s="36">
        <v>87</v>
      </c>
      <c r="B6" s="37">
        <v>-1097000000</v>
      </c>
      <c r="C6" s="38">
        <v>-1110000000</v>
      </c>
      <c r="D6" s="38">
        <v>-1189000000</v>
      </c>
      <c r="E6" s="39">
        <v>-1160000000</v>
      </c>
      <c r="F6" s="37">
        <v>-1022000000</v>
      </c>
      <c r="G6" s="38">
        <v>-1066000000</v>
      </c>
      <c r="H6" s="38">
        <v>-1079000000</v>
      </c>
      <c r="I6" s="39">
        <v>-1092000000</v>
      </c>
      <c r="J6" s="37">
        <v>-1024000000</v>
      </c>
      <c r="K6" s="38">
        <v>-957000000</v>
      </c>
      <c r="L6" s="38">
        <v>-1177000000</v>
      </c>
      <c r="M6" s="39">
        <v>-1219000000</v>
      </c>
      <c r="N6" s="37">
        <v>-1212000000</v>
      </c>
      <c r="O6" s="38">
        <v>-1174000000</v>
      </c>
      <c r="P6" s="38">
        <v>-1278000000</v>
      </c>
      <c r="Q6" s="39">
        <v>-1332000000</v>
      </c>
      <c r="R6" s="37">
        <v>-1359000000</v>
      </c>
      <c r="S6" s="38">
        <v>-1430000000</v>
      </c>
      <c r="T6" s="38">
        <v>-1478000000</v>
      </c>
      <c r="U6" s="39">
        <v>-1421000000</v>
      </c>
      <c r="V6" s="40">
        <v>-1351000000</v>
      </c>
      <c r="W6" s="40">
        <v>-1418000000</v>
      </c>
      <c r="X6" s="40">
        <v>-1469000000</v>
      </c>
      <c r="Y6" s="40">
        <v>-1485000000</v>
      </c>
      <c r="Z6" s="40">
        <v>-1343000000</v>
      </c>
      <c r="AA6" s="40">
        <v>-1335000000</v>
      </c>
      <c r="AB6" s="40">
        <v>-1384000000</v>
      </c>
      <c r="AC6" s="40">
        <v>-1433000000</v>
      </c>
      <c r="AD6" s="40">
        <v>-1275000000</v>
      </c>
      <c r="AE6" s="40">
        <v>-1364000000</v>
      </c>
      <c r="AF6" s="40">
        <v>-1386000000</v>
      </c>
      <c r="AG6" s="40">
        <v>-1528000000</v>
      </c>
      <c r="AH6" s="40">
        <v>-1393000000</v>
      </c>
      <c r="AI6" s="40">
        <v>-1494000000</v>
      </c>
      <c r="AJ6" s="75"/>
      <c r="AK6" s="40">
        <f>AU6-AH6-AI6-AJ6</f>
        <v>-1597000000</v>
      </c>
      <c r="AL6" s="105"/>
      <c r="AM6" s="40">
        <v>-4556000000</v>
      </c>
      <c r="AN6" s="40">
        <f>SUM(F6:I6)</f>
        <v>-4259000000</v>
      </c>
      <c r="AO6" s="40">
        <f>SUM(J6:M6)</f>
        <v>-4377000000</v>
      </c>
      <c r="AP6" s="40">
        <f>N6+O6+P6+Q6</f>
        <v>-4996000000</v>
      </c>
      <c r="AQ6" s="40">
        <f>SUM(R6:U6)</f>
        <v>-5688000000</v>
      </c>
      <c r="AR6" s="40">
        <v>-5723000000</v>
      </c>
      <c r="AS6" s="40">
        <v>-5495000000</v>
      </c>
      <c r="AT6" s="40">
        <v>-5553000000</v>
      </c>
      <c r="AU6" s="40">
        <v>-4484000000</v>
      </c>
      <c r="AV6" s="75"/>
      <c r="AW6" s="100"/>
    </row>
    <row r="7" ht="10.833333333333334" customHeight="1">
      <c r="A7" s="36"/>
      <c r="B7" s="108"/>
      <c r="C7" s="109"/>
      <c r="D7" s="109"/>
      <c r="E7" s="110"/>
      <c r="F7" s="108"/>
      <c r="G7" s="109"/>
      <c r="H7" s="109"/>
      <c r="I7" s="110"/>
      <c r="J7" s="108"/>
      <c r="K7" s="109"/>
      <c r="L7" s="109"/>
      <c r="M7" s="110"/>
      <c r="N7" s="108"/>
      <c r="O7" s="109"/>
      <c r="P7" s="109"/>
      <c r="Q7" s="110"/>
      <c r="R7" s="108"/>
      <c r="S7" s="109"/>
      <c r="T7" s="109"/>
      <c r="U7" s="110"/>
      <c r="V7" s="41"/>
      <c r="W7" s="41"/>
      <c r="X7" s="41"/>
      <c r="Y7" s="41"/>
      <c r="Z7" s="41"/>
      <c r="AA7" s="41"/>
      <c r="AB7" s="41"/>
      <c r="AC7" s="41"/>
      <c r="AD7" s="41"/>
      <c r="AE7" s="41"/>
      <c r="AF7" s="41"/>
      <c r="AG7" s="41"/>
      <c r="AH7" s="41"/>
      <c r="AI7" s="41"/>
      <c r="AJ7" s="41"/>
      <c r="AK7" s="41"/>
      <c r="AL7" s="105"/>
      <c r="AM7" s="41"/>
      <c r="AN7" s="41"/>
      <c r="AO7" s="41"/>
      <c r="AP7" s="41"/>
      <c r="AQ7" s="41"/>
      <c r="AR7" s="41"/>
      <c r="AS7" s="41"/>
      <c r="AT7" s="41"/>
      <c r="AU7" s="41"/>
      <c r="AV7" s="41"/>
      <c r="AW7" s="100"/>
    </row>
    <row r="8" ht="15" customHeight="1">
      <c r="A8" t="s" s="31">
        <v>88</v>
      </c>
      <c r="B8" s="32">
        <v>1172000000</v>
      </c>
      <c r="C8" s="33">
        <v>1180000000</v>
      </c>
      <c r="D8" s="33">
        <v>1256000000</v>
      </c>
      <c r="E8" s="34">
        <v>1243000000</v>
      </c>
      <c r="F8" s="32">
        <v>1072000000</v>
      </c>
      <c r="G8" s="33">
        <v>1151000000</v>
      </c>
      <c r="H8" s="33">
        <v>1186000000</v>
      </c>
      <c r="I8" s="34">
        <v>1209000000</v>
      </c>
      <c r="J8" s="32">
        <v>997000000</v>
      </c>
      <c r="K8" s="33">
        <v>860000000</v>
      </c>
      <c r="L8" s="33">
        <v>1090000000</v>
      </c>
      <c r="M8" s="34">
        <v>1288000000</v>
      </c>
      <c r="N8" s="32">
        <v>1355000000</v>
      </c>
      <c r="O8" s="33">
        <v>1422000000</v>
      </c>
      <c r="P8" s="33">
        <v>1583000000</v>
      </c>
      <c r="Q8" s="34">
        <v>1707000000</v>
      </c>
      <c r="R8" s="32">
        <v>1777000000</v>
      </c>
      <c r="S8" s="33">
        <v>1882000000</v>
      </c>
      <c r="T8" s="33">
        <v>1967000000</v>
      </c>
      <c r="U8" s="34">
        <v>1891000000</v>
      </c>
      <c r="V8" s="35">
        <v>1770000000</v>
      </c>
      <c r="W8" s="35">
        <v>1881000000</v>
      </c>
      <c r="X8" s="35">
        <v>1965000000</v>
      </c>
      <c r="Y8" s="35">
        <v>1937000000</v>
      </c>
      <c r="Z8" s="35">
        <v>1783000000</v>
      </c>
      <c r="AA8" s="35">
        <v>1792000000</v>
      </c>
      <c r="AB8" s="35">
        <v>1866000000</v>
      </c>
      <c r="AC8" s="35">
        <v>1678000000</v>
      </c>
      <c r="AD8" s="35">
        <v>1560000000</v>
      </c>
      <c r="AE8" s="35">
        <v>1562000000</v>
      </c>
      <c r="AF8" s="35">
        <v>1787000000</v>
      </c>
      <c r="AG8" s="35">
        <v>1807000000</v>
      </c>
      <c r="AH8" s="35">
        <v>1788000000</v>
      </c>
      <c r="AI8" s="35">
        <v>2002000000</v>
      </c>
      <c r="AJ8" s="61"/>
      <c r="AK8" s="35">
        <f>AU8-AH8-AI8-AJ8</f>
        <v>2189000000</v>
      </c>
      <c r="AL8" s="105"/>
      <c r="AM8" s="35">
        <v>4851000000</v>
      </c>
      <c r="AN8" s="35">
        <f>SUM(F8:I8)</f>
        <v>4618000000</v>
      </c>
      <c r="AO8" s="35">
        <f>SUM(J8:M8)</f>
        <v>4235000000</v>
      </c>
      <c r="AP8" s="35">
        <f>N8+O8+P8+Q8</f>
        <v>6067000000</v>
      </c>
      <c r="AQ8" s="35">
        <f>SUM(R8:U8)</f>
        <v>7517000000</v>
      </c>
      <c r="AR8" s="35">
        <v>7553000000</v>
      </c>
      <c r="AS8" s="35">
        <v>7119000000</v>
      </c>
      <c r="AT8" s="35">
        <v>6716000000</v>
      </c>
      <c r="AU8" s="35">
        <v>5979000000</v>
      </c>
      <c r="AV8" s="61"/>
      <c r="AW8" s="100"/>
    </row>
    <row r="9" ht="10.833333333333334" customHeight="1">
      <c r="A9" s="36"/>
      <c r="B9" s="111"/>
      <c r="C9" s="112"/>
      <c r="D9" s="112"/>
      <c r="E9" s="113"/>
      <c r="F9" s="111"/>
      <c r="G9" s="112"/>
      <c r="H9" s="112"/>
      <c r="I9" s="113"/>
      <c r="J9" s="111"/>
      <c r="K9" s="112"/>
      <c r="L9" s="112"/>
      <c r="M9" s="113"/>
      <c r="N9" s="111"/>
      <c r="O9" s="112"/>
      <c r="P9" s="112"/>
      <c r="Q9" s="113"/>
      <c r="R9" s="111"/>
      <c r="S9" s="112"/>
      <c r="T9" s="112"/>
      <c r="U9" s="113"/>
      <c r="V9" s="42"/>
      <c r="W9" s="42"/>
      <c r="X9" s="42"/>
      <c r="Y9" s="42"/>
      <c r="Z9" s="42"/>
      <c r="AA9" s="42"/>
      <c r="AB9" s="42"/>
      <c r="AC9" s="42"/>
      <c r="AD9" s="42"/>
      <c r="AE9" s="42"/>
      <c r="AF9" s="42"/>
      <c r="AG9" s="42"/>
      <c r="AH9" s="42"/>
      <c r="AI9" s="42"/>
      <c r="AJ9" s="42"/>
      <c r="AK9" s="42"/>
      <c r="AL9" s="105"/>
      <c r="AM9" s="42"/>
      <c r="AN9" s="42"/>
      <c r="AO9" s="42"/>
      <c r="AP9" s="42"/>
      <c r="AQ9" s="42"/>
      <c r="AR9" s="42"/>
      <c r="AS9" s="42"/>
      <c r="AT9" s="42"/>
      <c r="AU9" s="42"/>
      <c r="AV9" s="42"/>
      <c r="AW9" s="100"/>
    </row>
    <row r="10" ht="15" customHeight="1">
      <c r="A10" t="s" s="36">
        <v>89</v>
      </c>
      <c r="B10" s="43">
        <v>-426000000</v>
      </c>
      <c r="C10" s="44">
        <v>-438000000</v>
      </c>
      <c r="D10" s="44">
        <v>-433000000</v>
      </c>
      <c r="E10" s="45">
        <v>-403000000</v>
      </c>
      <c r="F10" s="43">
        <v>-415000000</v>
      </c>
      <c r="G10" s="44">
        <v>-408000000</v>
      </c>
      <c r="H10" s="44">
        <v>-396000000</v>
      </c>
      <c r="I10" s="45">
        <v>-424000000</v>
      </c>
      <c r="J10" s="43">
        <v>-425000000</v>
      </c>
      <c r="K10" s="44">
        <v>-402000000</v>
      </c>
      <c r="L10" s="44">
        <v>-438000000</v>
      </c>
      <c r="M10" s="45">
        <v>-460000000</v>
      </c>
      <c r="N10" s="43">
        <v>-461000000</v>
      </c>
      <c r="O10" s="44">
        <v>-476000000</v>
      </c>
      <c r="P10" s="44">
        <v>-492000000</v>
      </c>
      <c r="Q10" s="45">
        <v>-507000000</v>
      </c>
      <c r="R10" s="43">
        <v>-518000000</v>
      </c>
      <c r="S10" s="44">
        <v>-542000000</v>
      </c>
      <c r="T10" s="44">
        <v>-548000000</v>
      </c>
      <c r="U10" s="45">
        <v>-540000000</v>
      </c>
      <c r="V10" s="46">
        <v>-577000000</v>
      </c>
      <c r="W10" s="46">
        <v>-589000000</v>
      </c>
      <c r="X10" s="46">
        <v>-601000000</v>
      </c>
      <c r="Y10" s="46">
        <v>-651000000</v>
      </c>
      <c r="Z10" s="46">
        <v>-564000000</v>
      </c>
      <c r="AA10" s="46">
        <v>-594000000</v>
      </c>
      <c r="AB10" s="46">
        <v>-577000000</v>
      </c>
      <c r="AC10" s="46">
        <v>-612000000</v>
      </c>
      <c r="AD10" s="46">
        <v>-547000000</v>
      </c>
      <c r="AE10" s="46">
        <v>-573000000</v>
      </c>
      <c r="AF10" s="46">
        <v>-575000000</v>
      </c>
      <c r="AG10" s="46">
        <v>-665000000</v>
      </c>
      <c r="AH10" s="46">
        <v>-588000000</v>
      </c>
      <c r="AI10" s="46">
        <v>-604000000</v>
      </c>
      <c r="AJ10" s="42"/>
      <c r="AK10" s="46">
        <f>AU10-AH10-AI10-AJ10</f>
        <v>-615000000</v>
      </c>
      <c r="AL10" s="105"/>
      <c r="AM10" s="46">
        <v>-1700000000</v>
      </c>
      <c r="AN10" s="46">
        <f>SUM(F10:I10)</f>
        <v>-1643000000</v>
      </c>
      <c r="AO10" s="46">
        <f>SUM(J10:M10)</f>
        <v>-1725000000</v>
      </c>
      <c r="AP10" s="46">
        <f>N10+O10+P10+Q10</f>
        <v>-1936000000</v>
      </c>
      <c r="AQ10" s="46">
        <f>SUM(R10:U10)</f>
        <v>-2148000000</v>
      </c>
      <c r="AR10" s="46">
        <v>-2418000000</v>
      </c>
      <c r="AS10" s="46">
        <v>-2347000000</v>
      </c>
      <c r="AT10" s="46">
        <v>-2360000000</v>
      </c>
      <c r="AU10" s="46">
        <v>-1807000000</v>
      </c>
      <c r="AV10" s="42"/>
      <c r="AW10" s="100"/>
    </row>
    <row r="11" ht="15" customHeight="1">
      <c r="A11" t="s" s="36">
        <v>90</v>
      </c>
      <c r="B11" s="43">
        <v>-248000000</v>
      </c>
      <c r="C11" s="44">
        <v>-242000000</v>
      </c>
      <c r="D11" s="44">
        <v>-252000000</v>
      </c>
      <c r="E11" s="45">
        <v>-251000000</v>
      </c>
      <c r="F11" s="43">
        <v>-248000000</v>
      </c>
      <c r="G11" s="44">
        <v>-230000000</v>
      </c>
      <c r="H11" s="44">
        <v>-221000000</v>
      </c>
      <c r="I11" s="45">
        <v>-225000000</v>
      </c>
      <c r="J11" s="43">
        <v>-233000000</v>
      </c>
      <c r="K11" s="44">
        <v>-222000000</v>
      </c>
      <c r="L11" s="44">
        <v>-203000000</v>
      </c>
      <c r="M11" s="45">
        <v>-221000000</v>
      </c>
      <c r="N11" s="43">
        <v>-222000000</v>
      </c>
      <c r="O11" s="44">
        <v>-234000000</v>
      </c>
      <c r="P11" s="44">
        <v>-243000000</v>
      </c>
      <c r="Q11" s="45">
        <v>-257000000</v>
      </c>
      <c r="R11" s="43">
        <v>-251000000</v>
      </c>
      <c r="S11" s="44">
        <v>-265000000</v>
      </c>
      <c r="T11" s="44">
        <v>-289000000</v>
      </c>
      <c r="U11" s="45">
        <v>-261000000</v>
      </c>
      <c r="V11" s="46">
        <v>-280000000</v>
      </c>
      <c r="W11" s="46">
        <v>-274000000</v>
      </c>
      <c r="X11" s="46">
        <v>-294000000</v>
      </c>
      <c r="Y11" s="46">
        <v>-311000000</v>
      </c>
      <c r="Z11" s="46">
        <v>-306000000</v>
      </c>
      <c r="AA11" s="46">
        <v>-270000000</v>
      </c>
      <c r="AB11" s="46">
        <v>-265000000</v>
      </c>
      <c r="AC11" s="46">
        <v>-323000000</v>
      </c>
      <c r="AD11" s="46">
        <v>-281000000</v>
      </c>
      <c r="AE11" s="46">
        <v>-278000000</v>
      </c>
      <c r="AF11" s="46">
        <v>-286000000</v>
      </c>
      <c r="AG11" s="46">
        <v>-359000000</v>
      </c>
      <c r="AH11" s="46">
        <v>-284000000</v>
      </c>
      <c r="AI11" s="46">
        <v>-291000000</v>
      </c>
      <c r="AJ11" s="42"/>
      <c r="AK11" s="46">
        <f>AU11-AH11-AI11-AJ11</f>
        <v>-313000000</v>
      </c>
      <c r="AL11" s="105"/>
      <c r="AM11" s="46">
        <v>-993000000</v>
      </c>
      <c r="AN11" s="46">
        <f>SUM(F11:I11)</f>
        <v>-924000000</v>
      </c>
      <c r="AO11" s="46">
        <f>SUM(J11:M11)</f>
        <v>-879000000</v>
      </c>
      <c r="AP11" s="46">
        <f>N11+O11+P11+Q11</f>
        <v>-956000000</v>
      </c>
      <c r="AQ11" s="46">
        <f>SUM(R11:U11)</f>
        <v>-1066000000</v>
      </c>
      <c r="AR11" s="46">
        <v>-1159000000</v>
      </c>
      <c r="AS11" s="46">
        <v>-1164000000</v>
      </c>
      <c r="AT11" s="46">
        <v>-1204000000</v>
      </c>
      <c r="AU11" s="46">
        <v>-888000000</v>
      </c>
      <c r="AV11" s="42"/>
      <c r="AW11" s="100"/>
    </row>
    <row r="12" ht="14.166666666666666" customHeight="1">
      <c r="A12" t="s" s="36">
        <v>91</v>
      </c>
      <c r="B12" s="37">
        <v>-360000000</v>
      </c>
      <c r="C12" s="38">
        <v>-363000000</v>
      </c>
      <c r="D12" s="38">
        <v>-362000000</v>
      </c>
      <c r="E12" s="39">
        <v>-364000000</v>
      </c>
      <c r="F12" s="37">
        <v>-357000000</v>
      </c>
      <c r="G12" s="38">
        <v>-355000000</v>
      </c>
      <c r="H12" s="38">
        <v>-358000000</v>
      </c>
      <c r="I12" s="39">
        <v>-365000000</v>
      </c>
      <c r="J12" s="37">
        <v>-381000000</v>
      </c>
      <c r="K12" s="38">
        <v>-380000000</v>
      </c>
      <c r="L12" s="38">
        <v>-418000000</v>
      </c>
      <c r="M12" s="39">
        <v>-148000000</v>
      </c>
      <c r="N12" s="37">
        <v>-180000000</v>
      </c>
      <c r="O12" s="38">
        <v>-139000000</v>
      </c>
      <c r="P12" s="38">
        <v>-137000000</v>
      </c>
      <c r="Q12" s="39">
        <v>-136000000</v>
      </c>
      <c r="R12" s="37">
        <v>-135000000</v>
      </c>
      <c r="S12" s="38">
        <v>-134000000</v>
      </c>
      <c r="T12" s="38">
        <v>-131000000</v>
      </c>
      <c r="U12" s="39">
        <v>-109000000</v>
      </c>
      <c r="V12" s="40">
        <v>-85000000</v>
      </c>
      <c r="W12" s="40">
        <v>-81000000</v>
      </c>
      <c r="X12" s="40">
        <v>-71000000</v>
      </c>
      <c r="Y12" s="40">
        <v>-63000000</v>
      </c>
      <c r="Z12" s="40">
        <v>-51000000</v>
      </c>
      <c r="AA12" s="40">
        <v>-28000000</v>
      </c>
      <c r="AB12" s="40">
        <v>-29000000</v>
      </c>
      <c r="AC12" s="40">
        <v>-28000000</v>
      </c>
      <c r="AD12" s="40">
        <v>-27000000</v>
      </c>
      <c r="AE12" s="40">
        <v>-25000000</v>
      </c>
      <c r="AF12" s="40">
        <v>-31000000</v>
      </c>
      <c r="AG12" s="40">
        <v>-34000000</v>
      </c>
      <c r="AH12" s="40">
        <v>-32000000</v>
      </c>
      <c r="AI12" s="40">
        <v>-31000000</v>
      </c>
      <c r="AJ12" s="75"/>
      <c r="AK12" s="40">
        <f>AU12-AH12-AI12-AJ12</f>
        <v>-30000000</v>
      </c>
      <c r="AL12" s="105"/>
      <c r="AM12" s="40">
        <v>-1449000000</v>
      </c>
      <c r="AN12" s="40">
        <f>SUM(F12:I12)</f>
        <v>-1435000000</v>
      </c>
      <c r="AO12" s="40">
        <f>SUM(J12:M12)</f>
        <v>-1327000000</v>
      </c>
      <c r="AP12" s="40">
        <f>N12+O12+P12+Q12</f>
        <v>-592000000</v>
      </c>
      <c r="AQ12" s="40">
        <f>SUM(R12:U12)</f>
        <v>-509000000</v>
      </c>
      <c r="AR12" s="40">
        <v>-300000000</v>
      </c>
      <c r="AS12" s="40">
        <v>-136000000</v>
      </c>
      <c r="AT12" s="40">
        <v>-117000000</v>
      </c>
      <c r="AU12" s="40">
        <v>-93000000</v>
      </c>
      <c r="AV12" s="75"/>
      <c r="AW12" s="100"/>
    </row>
    <row r="13" ht="15" customHeight="1">
      <c r="A13" t="s" s="36">
        <v>92</v>
      </c>
      <c r="B13" s="47">
        <v>-1034000000</v>
      </c>
      <c r="C13" s="48">
        <v>-1043000000</v>
      </c>
      <c r="D13" s="48">
        <v>-1047000000</v>
      </c>
      <c r="E13" s="49">
        <v>-1018000000</v>
      </c>
      <c r="F13" s="47">
        <v>-1020000000</v>
      </c>
      <c r="G13" s="48">
        <v>-993000000</v>
      </c>
      <c r="H13" s="48">
        <v>-975000000</v>
      </c>
      <c r="I13" s="49">
        <v>-1014000000</v>
      </c>
      <c r="J13" s="47">
        <v>-1039000000</v>
      </c>
      <c r="K13" s="48">
        <v>-1004000000</v>
      </c>
      <c r="L13" s="48">
        <v>-1059000000</v>
      </c>
      <c r="M13" s="49">
        <v>-829000000</v>
      </c>
      <c r="N13" s="47">
        <v>-863000000</v>
      </c>
      <c r="O13" s="48">
        <v>-849000000</v>
      </c>
      <c r="P13" s="48">
        <v>-872000000</v>
      </c>
      <c r="Q13" s="49">
        <v>-900000000</v>
      </c>
      <c r="R13" s="47">
        <v>-904000000</v>
      </c>
      <c r="S13" s="48">
        <v>-941000000</v>
      </c>
      <c r="T13" s="48">
        <v>-968000000</v>
      </c>
      <c r="U13" s="49">
        <v>-910000000</v>
      </c>
      <c r="V13" s="50">
        <v>-942000000</v>
      </c>
      <c r="W13" s="50">
        <v>-944000000</v>
      </c>
      <c r="X13" s="50">
        <v>-966000000</v>
      </c>
      <c r="Y13" s="50">
        <v>-1025000000</v>
      </c>
      <c r="Z13" s="50">
        <v>-921000000</v>
      </c>
      <c r="AA13" s="50">
        <v>-892000000</v>
      </c>
      <c r="AB13" s="50">
        <v>-871000000</v>
      </c>
      <c r="AC13" s="50">
        <v>-963000000</v>
      </c>
      <c r="AD13" s="50">
        <v>-855000000</v>
      </c>
      <c r="AE13" s="50">
        <v>-876000000</v>
      </c>
      <c r="AF13" s="50">
        <v>-892000000</v>
      </c>
      <c r="AG13" s="50">
        <v>-1058000000</v>
      </c>
      <c r="AH13" s="50">
        <v>-904000000</v>
      </c>
      <c r="AI13" s="50">
        <v>-926000000</v>
      </c>
      <c r="AJ13" s="41"/>
      <c r="AK13" s="50">
        <f>AU13-AH13-AI13-AJ13</f>
        <v>-958000000</v>
      </c>
      <c r="AL13" s="105"/>
      <c r="AM13" s="50">
        <v>-4142000000</v>
      </c>
      <c r="AN13" s="50">
        <f>SUM(F13:I13)</f>
        <v>-4002000000</v>
      </c>
      <c r="AO13" s="50">
        <f>SUM(J13:M13)</f>
        <v>-3931000000</v>
      </c>
      <c r="AP13" s="50">
        <f>N13+O13+P13+Q13</f>
        <v>-3484000000</v>
      </c>
      <c r="AQ13" s="50">
        <f>SUM(R13:U13)</f>
        <v>-3723000000</v>
      </c>
      <c r="AR13" s="50">
        <v>-3877000000</v>
      </c>
      <c r="AS13" s="50">
        <v>-3647000000</v>
      </c>
      <c r="AT13" s="50">
        <v>-3681000000</v>
      </c>
      <c r="AU13" s="50">
        <v>-2788000000</v>
      </c>
      <c r="AV13" s="41"/>
      <c r="AW13" s="100"/>
    </row>
    <row r="14" ht="10.833333333333334" customHeight="1">
      <c r="A14" s="36"/>
      <c r="B14" s="111"/>
      <c r="C14" s="112"/>
      <c r="D14" s="112"/>
      <c r="E14" s="113"/>
      <c r="F14" s="111"/>
      <c r="G14" s="112"/>
      <c r="H14" s="112"/>
      <c r="I14" s="113"/>
      <c r="J14" s="111"/>
      <c r="K14" s="112"/>
      <c r="L14" s="112"/>
      <c r="M14" s="113"/>
      <c r="N14" s="111"/>
      <c r="O14" s="112"/>
      <c r="P14" s="112"/>
      <c r="Q14" s="113"/>
      <c r="R14" s="111"/>
      <c r="S14" s="112"/>
      <c r="T14" s="112"/>
      <c r="U14" s="113"/>
      <c r="V14" s="42"/>
      <c r="W14" s="42"/>
      <c r="X14" s="42"/>
      <c r="Y14" s="42"/>
      <c r="Z14" s="42"/>
      <c r="AA14" s="42"/>
      <c r="AB14" s="42"/>
      <c r="AC14" s="42"/>
      <c r="AD14" s="42"/>
      <c r="AE14" s="42"/>
      <c r="AF14" s="42"/>
      <c r="AG14" s="42"/>
      <c r="AH14" s="42"/>
      <c r="AI14" s="42"/>
      <c r="AJ14" s="42"/>
      <c r="AK14" s="42"/>
      <c r="AL14" s="105"/>
      <c r="AM14" s="42"/>
      <c r="AN14" s="42"/>
      <c r="AO14" s="42"/>
      <c r="AP14" s="42"/>
      <c r="AQ14" s="42"/>
      <c r="AR14" s="42"/>
      <c r="AS14" s="42"/>
      <c r="AT14" s="42"/>
      <c r="AU14" s="42"/>
      <c r="AV14" s="42"/>
      <c r="AW14" s="100"/>
    </row>
    <row r="15" ht="15" customHeight="1">
      <c r="A15" t="s" s="36">
        <v>93</v>
      </c>
      <c r="B15" s="51">
        <v>0</v>
      </c>
      <c r="C15" s="52">
        <v>0</v>
      </c>
      <c r="D15" s="52">
        <v>2002000000</v>
      </c>
      <c r="E15" s="39">
        <v>-1000000</v>
      </c>
      <c r="F15" s="51">
        <v>2000000</v>
      </c>
      <c r="G15" s="52">
        <v>-1000000</v>
      </c>
      <c r="H15" s="52">
        <v>22000000</v>
      </c>
      <c r="I15" s="39">
        <v>2000000</v>
      </c>
      <c r="J15" s="51">
        <v>110000000</v>
      </c>
      <c r="K15" s="52">
        <v>-1000000</v>
      </c>
      <c r="L15" s="52">
        <v>1000000</v>
      </c>
      <c r="M15" s="39">
        <v>4000000</v>
      </c>
      <c r="N15" s="51">
        <v>0</v>
      </c>
      <c r="O15" s="52">
        <v>0</v>
      </c>
      <c r="P15" s="52">
        <v>0</v>
      </c>
      <c r="Q15" s="53">
        <v>0</v>
      </c>
      <c r="R15" s="51">
        <v>0</v>
      </c>
      <c r="S15" s="52">
        <v>2000000</v>
      </c>
      <c r="T15" s="52">
        <v>2000000</v>
      </c>
      <c r="U15" s="53">
        <v>-1000000</v>
      </c>
      <c r="V15" s="54">
        <v>-3000000</v>
      </c>
      <c r="W15" s="54">
        <v>0</v>
      </c>
      <c r="X15" s="54">
        <v>-7000000</v>
      </c>
      <c r="Y15" s="54">
        <v>-5000000</v>
      </c>
      <c r="Z15" s="54">
        <v>-6000000</v>
      </c>
      <c r="AA15" s="54">
        <v>-4000000</v>
      </c>
      <c r="AB15" s="54">
        <v>-5000000</v>
      </c>
      <c r="AC15" s="54">
        <v>-40000000</v>
      </c>
      <c r="AD15" s="54">
        <v>18000000</v>
      </c>
      <c r="AE15" s="54">
        <v>1000000</v>
      </c>
      <c r="AF15" s="54">
        <v>-2000000</v>
      </c>
      <c r="AG15" s="54">
        <v>-5000000</v>
      </c>
      <c r="AH15" s="54">
        <v>621000000</v>
      </c>
      <c r="AI15" s="54">
        <v>-5000000</v>
      </c>
      <c r="AJ15" s="75"/>
      <c r="AK15" s="54">
        <f>AU15-AH15-AI15-AJ15</f>
        <v>-3000000</v>
      </c>
      <c r="AL15" s="105"/>
      <c r="AM15" s="40">
        <v>2001000000</v>
      </c>
      <c r="AN15" s="40">
        <f>SUM(F15:I15)</f>
        <v>25000000</v>
      </c>
      <c r="AO15" s="40">
        <f>SUM(J15:M15)</f>
        <v>114000000</v>
      </c>
      <c r="AP15" s="54">
        <f>N15+O15+P15+Q15</f>
        <v>0</v>
      </c>
      <c r="AQ15" s="54">
        <f>SUM(R15:U15)</f>
        <v>3000000</v>
      </c>
      <c r="AR15" s="54">
        <v>-15000000</v>
      </c>
      <c r="AS15" s="54">
        <v>-55000000</v>
      </c>
      <c r="AT15" s="54">
        <v>12000000</v>
      </c>
      <c r="AU15" s="54">
        <v>613000000</v>
      </c>
      <c r="AV15" s="75"/>
      <c r="AW15" s="100"/>
    </row>
    <row r="16" ht="10.833333333333334" customHeight="1">
      <c r="A16" s="36"/>
      <c r="B16" s="108"/>
      <c r="C16" s="109"/>
      <c r="D16" s="109"/>
      <c r="E16" s="110"/>
      <c r="F16" s="108"/>
      <c r="G16" s="109"/>
      <c r="H16" s="109"/>
      <c r="I16" s="110"/>
      <c r="J16" s="108"/>
      <c r="K16" s="109"/>
      <c r="L16" s="109"/>
      <c r="M16" s="110"/>
      <c r="N16" s="108"/>
      <c r="O16" s="109"/>
      <c r="P16" s="109"/>
      <c r="Q16" s="110"/>
      <c r="R16" s="108"/>
      <c r="S16" s="109"/>
      <c r="T16" s="109"/>
      <c r="U16" s="110"/>
      <c r="V16" s="41"/>
      <c r="W16" s="41"/>
      <c r="X16" s="41"/>
      <c r="Y16" s="41"/>
      <c r="Z16" s="41"/>
      <c r="AA16" s="41"/>
      <c r="AB16" s="41"/>
      <c r="AC16" s="41"/>
      <c r="AD16" s="41"/>
      <c r="AE16" s="41"/>
      <c r="AF16" s="41"/>
      <c r="AG16" s="41"/>
      <c r="AH16" s="41"/>
      <c r="AI16" s="41"/>
      <c r="AJ16" s="41"/>
      <c r="AK16" s="41"/>
      <c r="AL16" s="105"/>
      <c r="AM16" s="41"/>
      <c r="AN16" s="41"/>
      <c r="AO16" s="41"/>
      <c r="AP16" s="41"/>
      <c r="AQ16" s="41"/>
      <c r="AR16" s="41"/>
      <c r="AS16" s="41"/>
      <c r="AT16" s="41"/>
      <c r="AU16" s="41"/>
      <c r="AV16" s="41"/>
      <c r="AW16" s="100"/>
    </row>
    <row r="17" ht="15" customHeight="1">
      <c r="A17" t="s" s="31">
        <v>94</v>
      </c>
      <c r="B17" s="32">
        <v>138000000</v>
      </c>
      <c r="C17" s="33">
        <v>137000000</v>
      </c>
      <c r="D17" s="33">
        <v>2211000000</v>
      </c>
      <c r="E17" s="34">
        <v>224000000</v>
      </c>
      <c r="F17" s="32">
        <v>54000000</v>
      </c>
      <c r="G17" s="33">
        <v>157000000</v>
      </c>
      <c r="H17" s="33">
        <v>233000000</v>
      </c>
      <c r="I17" s="34">
        <v>197000000</v>
      </c>
      <c r="J17" s="32">
        <v>68000000</v>
      </c>
      <c r="K17" s="33">
        <v>-145000000</v>
      </c>
      <c r="L17" s="33">
        <v>32000000</v>
      </c>
      <c r="M17" s="34">
        <v>463000000</v>
      </c>
      <c r="N17" s="32">
        <v>492000000</v>
      </c>
      <c r="O17" s="33">
        <v>573000000</v>
      </c>
      <c r="P17" s="33">
        <v>711000000</v>
      </c>
      <c r="Q17" s="34">
        <v>807000000</v>
      </c>
      <c r="R17" s="32">
        <v>873000000</v>
      </c>
      <c r="S17" s="33">
        <v>943000000</v>
      </c>
      <c r="T17" s="33">
        <v>1001000000</v>
      </c>
      <c r="U17" s="34">
        <v>980000000</v>
      </c>
      <c r="V17" s="35">
        <v>825000000</v>
      </c>
      <c r="W17" s="35">
        <v>937000000</v>
      </c>
      <c r="X17" s="35">
        <v>992000000</v>
      </c>
      <c r="Y17" s="35">
        <v>907000000</v>
      </c>
      <c r="Z17" s="35">
        <v>856000000</v>
      </c>
      <c r="AA17" s="35">
        <v>896000000</v>
      </c>
      <c r="AB17" s="35">
        <v>990000000</v>
      </c>
      <c r="AC17" s="35">
        <v>675000000</v>
      </c>
      <c r="AD17" s="35">
        <v>723000000</v>
      </c>
      <c r="AE17" s="35">
        <v>687000000</v>
      </c>
      <c r="AF17" s="35">
        <v>893000000</v>
      </c>
      <c r="AG17" s="35">
        <v>744000000</v>
      </c>
      <c r="AH17" s="35">
        <v>1505000000</v>
      </c>
      <c r="AI17" s="35">
        <v>1071000000</v>
      </c>
      <c r="AJ17" s="61"/>
      <c r="AK17" s="35">
        <f>AU17-AH17-AI17-AJ17</f>
        <v>1228000000</v>
      </c>
      <c r="AL17" s="105"/>
      <c r="AM17" s="35">
        <v>2710000000</v>
      </c>
      <c r="AN17" s="35">
        <f>SUM(F17:I17)</f>
        <v>641000000</v>
      </c>
      <c r="AO17" s="35">
        <f>SUM(J17:M17)</f>
        <v>418000000</v>
      </c>
      <c r="AP17" s="35">
        <f>N17+O17+P17+Q17</f>
        <v>2583000000</v>
      </c>
      <c r="AQ17" s="35">
        <f>SUM(R17:U17)</f>
        <v>3797000000</v>
      </c>
      <c r="AR17" s="35">
        <v>3661000000</v>
      </c>
      <c r="AS17" s="35">
        <v>3417000000</v>
      </c>
      <c r="AT17" s="35">
        <v>3047000000</v>
      </c>
      <c r="AU17" s="35">
        <v>3804000000</v>
      </c>
      <c r="AV17" s="61"/>
      <c r="AW17" s="100"/>
    </row>
    <row r="18" ht="10.833333333333334" customHeight="1">
      <c r="A18" s="36"/>
      <c r="B18" s="111"/>
      <c r="C18" s="112"/>
      <c r="D18" s="112"/>
      <c r="E18" s="113"/>
      <c r="F18" s="111"/>
      <c r="G18" s="112"/>
      <c r="H18" s="112"/>
      <c r="I18" s="113"/>
      <c r="J18" s="111"/>
      <c r="K18" s="112"/>
      <c r="L18" s="112"/>
      <c r="M18" s="113"/>
      <c r="N18" s="111"/>
      <c r="O18" s="112"/>
      <c r="P18" s="112"/>
      <c r="Q18" s="113"/>
      <c r="R18" s="111"/>
      <c r="S18" s="112"/>
      <c r="T18" s="112"/>
      <c r="U18" s="113"/>
      <c r="V18" s="42"/>
      <c r="W18" s="42"/>
      <c r="X18" s="42"/>
      <c r="Y18" s="42"/>
      <c r="Z18" s="42"/>
      <c r="AA18" s="42"/>
      <c r="AB18" s="42"/>
      <c r="AC18" s="42"/>
      <c r="AD18" s="42"/>
      <c r="AE18" s="42"/>
      <c r="AF18" s="42"/>
      <c r="AG18" s="42"/>
      <c r="AH18" s="42"/>
      <c r="AI18" s="42"/>
      <c r="AJ18" s="42"/>
      <c r="AK18" s="42"/>
      <c r="AL18" s="105"/>
      <c r="AM18" s="42"/>
      <c r="AN18" s="42"/>
      <c r="AO18" s="42"/>
      <c r="AP18" s="42"/>
      <c r="AQ18" s="42"/>
      <c r="AR18" s="42"/>
      <c r="AS18" s="42"/>
      <c r="AT18" s="42"/>
      <c r="AU18" s="42"/>
      <c r="AV18" s="42"/>
      <c r="AW18" s="100"/>
    </row>
    <row r="19" ht="15" customHeight="1">
      <c r="A19" t="s" s="31">
        <v>95</v>
      </c>
      <c r="B19" s="111"/>
      <c r="C19" s="112"/>
      <c r="D19" s="112"/>
      <c r="E19" s="113"/>
      <c r="F19" s="111"/>
      <c r="G19" s="112"/>
      <c r="H19" s="112"/>
      <c r="I19" s="113"/>
      <c r="J19" s="111"/>
      <c r="K19" s="112"/>
      <c r="L19" s="112"/>
      <c r="M19" s="113"/>
      <c r="N19" s="111"/>
      <c r="O19" s="112"/>
      <c r="P19" s="112"/>
      <c r="Q19" s="113"/>
      <c r="R19" s="111"/>
      <c r="S19" s="112"/>
      <c r="T19" s="112"/>
      <c r="U19" s="113"/>
      <c r="V19" s="42"/>
      <c r="W19" s="42"/>
      <c r="X19" s="42"/>
      <c r="Y19" s="42"/>
      <c r="Z19" s="42"/>
      <c r="AA19" s="42"/>
      <c r="AB19" s="42"/>
      <c r="AC19" s="42"/>
      <c r="AD19" s="42"/>
      <c r="AE19" s="42"/>
      <c r="AF19" s="42"/>
      <c r="AG19" s="42"/>
      <c r="AH19" s="42"/>
      <c r="AI19" s="42"/>
      <c r="AJ19" s="42"/>
      <c r="AK19" s="42"/>
      <c r="AL19" s="105"/>
      <c r="AM19" s="42"/>
      <c r="AN19" s="42"/>
      <c r="AO19" s="42"/>
      <c r="AP19" s="42"/>
      <c r="AQ19" s="42"/>
      <c r="AR19" s="42"/>
      <c r="AS19" s="42"/>
      <c r="AT19" s="42"/>
      <c r="AU19" s="42"/>
      <c r="AV19" s="42"/>
      <c r="AW19" s="100"/>
    </row>
    <row r="20" ht="15" customHeight="1">
      <c r="A20" t="s" s="36">
        <v>96</v>
      </c>
      <c r="B20" s="43">
        <v>-62000000</v>
      </c>
      <c r="C20" s="44">
        <v>-49000000</v>
      </c>
      <c r="D20" s="44">
        <v>-48000000</v>
      </c>
      <c r="E20" s="45">
        <v>-66000000</v>
      </c>
      <c r="F20" s="43">
        <v>-74000000</v>
      </c>
      <c r="G20" s="44">
        <v>-77000000</v>
      </c>
      <c r="H20" s="44">
        <v>-81000000</v>
      </c>
      <c r="I20" s="45">
        <v>-81000000</v>
      </c>
      <c r="J20" s="43">
        <v>-78000000</v>
      </c>
      <c r="K20" s="44">
        <v>-90000000</v>
      </c>
      <c r="L20" s="44">
        <v>-97000000</v>
      </c>
      <c r="M20" s="45">
        <v>-84000000</v>
      </c>
      <c r="N20" s="43">
        <v>-86000000</v>
      </c>
      <c r="O20" s="44">
        <v>-89000000</v>
      </c>
      <c r="P20" s="44">
        <v>-95000000</v>
      </c>
      <c r="Q20" s="45">
        <v>-95000000</v>
      </c>
      <c r="R20" s="43">
        <v>-102000000</v>
      </c>
      <c r="S20" s="44">
        <v>-100000000</v>
      </c>
      <c r="T20" s="44">
        <v>-88000000</v>
      </c>
      <c r="U20" s="45">
        <v>-76000000</v>
      </c>
      <c r="V20" s="46">
        <v>-69000000</v>
      </c>
      <c r="W20" s="46">
        <v>-66000000</v>
      </c>
      <c r="X20" s="46">
        <v>-60000000</v>
      </c>
      <c r="Y20" s="46">
        <v>-56000000</v>
      </c>
      <c r="Z20" s="46">
        <v>-55000000</v>
      </c>
      <c r="AA20" s="46">
        <v>-58000000</v>
      </c>
      <c r="AB20" s="46">
        <v>-60000000</v>
      </c>
      <c r="AC20" s="46">
        <v>-65000000</v>
      </c>
      <c r="AD20" s="46">
        <v>-71000000</v>
      </c>
      <c r="AE20" s="46">
        <v>-76000000</v>
      </c>
      <c r="AF20" s="46">
        <v>-81000000</v>
      </c>
      <c r="AG20" s="46">
        <v>-93000000</v>
      </c>
      <c r="AH20" s="46">
        <v>-83000000</v>
      </c>
      <c r="AI20" s="46">
        <v>-83000000</v>
      </c>
      <c r="AJ20" s="42"/>
      <c r="AK20" s="46">
        <f>AU20-AH20-AI20-AJ20</f>
        <v>-74000000</v>
      </c>
      <c r="AL20" s="105"/>
      <c r="AM20" s="46">
        <v>-225000000</v>
      </c>
      <c r="AN20" s="46">
        <v>-313000000</v>
      </c>
      <c r="AO20" s="46">
        <f>SUM(J20:M20)</f>
        <v>-349000000</v>
      </c>
      <c r="AP20" s="46">
        <f>N20+O20+P20+Q20</f>
        <v>-365000000</v>
      </c>
      <c r="AQ20" s="46">
        <f>SUM(R20:U20)</f>
        <v>-366000000</v>
      </c>
      <c r="AR20" s="46">
        <v>-251000000</v>
      </c>
      <c r="AS20" s="46">
        <v>-238000000</v>
      </c>
      <c r="AT20" s="46">
        <v>-321000000</v>
      </c>
      <c r="AU20" s="46">
        <v>-240000000</v>
      </c>
      <c r="AV20" s="42"/>
      <c r="AW20" s="100"/>
    </row>
    <row r="21" ht="15" customHeight="1">
      <c r="A21" t="s" s="36">
        <v>97</v>
      </c>
      <c r="B21" s="55">
        <v>0</v>
      </c>
      <c r="C21" s="44">
        <v>-26000000</v>
      </c>
      <c r="D21" s="44">
        <v>0</v>
      </c>
      <c r="E21" s="56">
        <v>0</v>
      </c>
      <c r="F21" s="55">
        <v>0</v>
      </c>
      <c r="G21" s="44">
        <v>-10000000</v>
      </c>
      <c r="H21" s="44">
        <v>-1000000</v>
      </c>
      <c r="I21" s="56">
        <v>0</v>
      </c>
      <c r="J21" s="55">
        <v>0</v>
      </c>
      <c r="K21" s="57">
        <v>0</v>
      </c>
      <c r="L21" s="57">
        <v>0</v>
      </c>
      <c r="M21" s="56">
        <v>-60000000</v>
      </c>
      <c r="N21" s="55">
        <v>0</v>
      </c>
      <c r="O21" s="57">
        <v>0</v>
      </c>
      <c r="P21" s="57">
        <v>0</v>
      </c>
      <c r="Q21" s="56">
        <v>-22000000</v>
      </c>
      <c r="R21" s="55">
        <v>0</v>
      </c>
      <c r="S21" s="57">
        <v>-18000000</v>
      </c>
      <c r="T21" s="57">
        <v>0</v>
      </c>
      <c r="U21" s="56">
        <v>0</v>
      </c>
      <c r="V21" s="58">
        <v>0</v>
      </c>
      <c r="W21" s="58">
        <v>0</v>
      </c>
      <c r="X21" s="58">
        <v>0</v>
      </c>
      <c r="Y21" s="58">
        <v>0</v>
      </c>
      <c r="Z21" s="58">
        <v>0</v>
      </c>
      <c r="AA21" s="58">
        <v>0</v>
      </c>
      <c r="AB21" s="58">
        <v>0</v>
      </c>
      <c r="AC21" s="58">
        <v>0</v>
      </c>
      <c r="AD21" s="58">
        <v>0</v>
      </c>
      <c r="AE21" s="58">
        <v>0</v>
      </c>
      <c r="AF21" s="58">
        <v>0</v>
      </c>
      <c r="AG21" s="58">
        <v>0</v>
      </c>
      <c r="AH21" s="58">
        <v>0</v>
      </c>
      <c r="AI21" s="58">
        <v>0</v>
      </c>
      <c r="AJ21" s="42"/>
      <c r="AK21" s="58">
        <f>AU21-AH21-AI21-AJ21</f>
        <v>0</v>
      </c>
      <c r="AL21" s="105"/>
      <c r="AM21" s="58">
        <v>-26000000</v>
      </c>
      <c r="AN21" s="58">
        <f>SUM(F21:I21)</f>
        <v>-11000000</v>
      </c>
      <c r="AO21" s="58">
        <f>SUM(J21:M21)</f>
        <v>-60000000</v>
      </c>
      <c r="AP21" s="58">
        <f>N21+O21+P21+Q21</f>
        <v>-22000000</v>
      </c>
      <c r="AQ21" s="58">
        <f>SUM(R21:U21)</f>
        <v>-18000000</v>
      </c>
      <c r="AR21" s="58">
        <v>0</v>
      </c>
      <c r="AS21" s="58">
        <v>0</v>
      </c>
      <c r="AT21" s="58">
        <v>0</v>
      </c>
      <c r="AU21" s="58">
        <v>0</v>
      </c>
      <c r="AV21" s="42"/>
      <c r="AW21" s="100"/>
    </row>
    <row r="22" ht="15" customHeight="1">
      <c r="A22" t="s" s="36">
        <v>98</v>
      </c>
      <c r="B22" s="37">
        <v>-6000000</v>
      </c>
      <c r="C22" s="38">
        <v>4000000</v>
      </c>
      <c r="D22" s="38">
        <v>-71000000</v>
      </c>
      <c r="E22" s="39">
        <v>-11000000</v>
      </c>
      <c r="F22" s="37">
        <v>-9000000</v>
      </c>
      <c r="G22" s="38">
        <v>-2000000</v>
      </c>
      <c r="H22" s="38">
        <v>-3000000</v>
      </c>
      <c r="I22" s="39">
        <v>-12000000</v>
      </c>
      <c r="J22" s="51">
        <v>0</v>
      </c>
      <c r="K22" s="38">
        <v>-6000000</v>
      </c>
      <c r="L22" s="38">
        <v>-9000000</v>
      </c>
      <c r="M22" s="39">
        <v>7000000</v>
      </c>
      <c r="N22" s="51">
        <v>-1000000</v>
      </c>
      <c r="O22" s="38">
        <v>-11000000</v>
      </c>
      <c r="P22" s="38">
        <v>2000000</v>
      </c>
      <c r="Q22" s="39">
        <v>-6000000</v>
      </c>
      <c r="R22" s="51">
        <v>-3000000</v>
      </c>
      <c r="S22" s="38">
        <v>-10000000</v>
      </c>
      <c r="T22" s="38">
        <v>-10000000</v>
      </c>
      <c r="U22" s="39">
        <v>-27000000</v>
      </c>
      <c r="V22" s="40">
        <v>-13000000</v>
      </c>
      <c r="W22" s="40">
        <v>-8000000</v>
      </c>
      <c r="X22" s="40">
        <v>-15000000</v>
      </c>
      <c r="Y22" s="40">
        <v>-22000000</v>
      </c>
      <c r="Z22" s="40">
        <v>-15000000</v>
      </c>
      <c r="AA22" s="40">
        <v>-17000000</v>
      </c>
      <c r="AB22" s="40">
        <v>-22000000</v>
      </c>
      <c r="AC22" s="40">
        <v>-26000000</v>
      </c>
      <c r="AD22" s="40">
        <v>-21000000</v>
      </c>
      <c r="AE22" s="40">
        <v>-10000000</v>
      </c>
      <c r="AF22" s="40">
        <v>-17000000</v>
      </c>
      <c r="AG22" s="40">
        <v>-15000000</v>
      </c>
      <c r="AH22" s="40">
        <v>-13000000</v>
      </c>
      <c r="AI22" s="40">
        <v>-14000000</v>
      </c>
      <c r="AJ22" s="75"/>
      <c r="AK22" s="40">
        <f>AU22-AH22-AI22-AJ22</f>
        <v>-23000000</v>
      </c>
      <c r="AL22" s="105"/>
      <c r="AM22" s="40">
        <v>-84000000</v>
      </c>
      <c r="AN22" s="40">
        <f>SUM(F22:I22)</f>
        <v>-26000000</v>
      </c>
      <c r="AO22" s="40">
        <f>SUM(J22:M22)</f>
        <v>-8000000</v>
      </c>
      <c r="AP22" s="40">
        <f>N22+O22+P22+Q22</f>
        <v>-16000000</v>
      </c>
      <c r="AQ22" s="40">
        <f>SUM(R22:U22)</f>
        <v>-50000000</v>
      </c>
      <c r="AR22" s="40">
        <v>-58000000</v>
      </c>
      <c r="AS22" s="40">
        <v>-80000000</v>
      </c>
      <c r="AT22" s="40">
        <v>-63000000</v>
      </c>
      <c r="AU22" s="40">
        <v>-50000000</v>
      </c>
      <c r="AV22" s="75"/>
      <c r="AW22" s="100"/>
    </row>
    <row r="23" ht="10.833333333333334" customHeight="1">
      <c r="A23" s="36"/>
      <c r="B23" s="108"/>
      <c r="C23" s="109"/>
      <c r="D23" s="109"/>
      <c r="E23" s="110"/>
      <c r="F23" s="108"/>
      <c r="G23" s="109"/>
      <c r="H23" s="109"/>
      <c r="I23" s="110"/>
      <c r="J23" s="108"/>
      <c r="K23" s="109"/>
      <c r="L23" s="109"/>
      <c r="M23" s="110"/>
      <c r="N23" s="108"/>
      <c r="O23" s="109"/>
      <c r="P23" s="109"/>
      <c r="Q23" s="110"/>
      <c r="R23" s="108"/>
      <c r="S23" s="109"/>
      <c r="T23" s="109"/>
      <c r="U23" s="110"/>
      <c r="V23" s="41"/>
      <c r="W23" s="41"/>
      <c r="X23" s="41"/>
      <c r="Y23" s="41"/>
      <c r="Z23" s="41"/>
      <c r="AA23" s="41"/>
      <c r="AB23" s="41"/>
      <c r="AC23" s="41"/>
      <c r="AD23" s="41"/>
      <c r="AE23" s="41"/>
      <c r="AF23" s="41"/>
      <c r="AG23" s="41"/>
      <c r="AH23" s="41"/>
      <c r="AI23" s="41"/>
      <c r="AJ23" s="41"/>
      <c r="AK23" s="41"/>
      <c r="AL23" s="105"/>
      <c r="AM23" s="41"/>
      <c r="AN23" s="41"/>
      <c r="AO23" s="41"/>
      <c r="AP23" s="41"/>
      <c r="AQ23" s="41"/>
      <c r="AR23" s="41"/>
      <c r="AS23" s="41"/>
      <c r="AT23" s="41"/>
      <c r="AU23" s="41"/>
      <c r="AV23" s="41"/>
      <c r="AW23" s="100"/>
    </row>
    <row r="24" ht="15" customHeight="1">
      <c r="A24" t="s" s="31">
        <v>99</v>
      </c>
      <c r="B24" s="32">
        <v>70000000</v>
      </c>
      <c r="C24" s="33">
        <v>66000000</v>
      </c>
      <c r="D24" s="33">
        <v>2092000000</v>
      </c>
      <c r="E24" s="34">
        <v>147000000</v>
      </c>
      <c r="F24" s="32">
        <v>-29000000</v>
      </c>
      <c r="G24" s="33">
        <v>68000000</v>
      </c>
      <c r="H24" s="33">
        <v>148000000</v>
      </c>
      <c r="I24" s="34">
        <v>104000000</v>
      </c>
      <c r="J24" s="32">
        <v>-10000000</v>
      </c>
      <c r="K24" s="33">
        <v>-241000000</v>
      </c>
      <c r="L24" s="33">
        <v>-74000000</v>
      </c>
      <c r="M24" s="34">
        <v>326000000</v>
      </c>
      <c r="N24" s="32">
        <v>405000000</v>
      </c>
      <c r="O24" s="33">
        <v>473000000</v>
      </c>
      <c r="P24" s="33">
        <v>618000000</v>
      </c>
      <c r="Q24" s="34">
        <v>684000000</v>
      </c>
      <c r="R24" s="32">
        <v>768000000</v>
      </c>
      <c r="S24" s="33">
        <v>815000000</v>
      </c>
      <c r="T24" s="33">
        <v>903000000</v>
      </c>
      <c r="U24" s="34">
        <v>877000000</v>
      </c>
      <c r="V24" s="35">
        <v>743000000</v>
      </c>
      <c r="W24" s="35">
        <v>863000000</v>
      </c>
      <c r="X24" s="35">
        <v>917000000</v>
      </c>
      <c r="Y24" s="35">
        <v>829000000</v>
      </c>
      <c r="Z24" s="35">
        <v>786000000</v>
      </c>
      <c r="AA24" s="35">
        <v>821000000</v>
      </c>
      <c r="AB24" s="35">
        <v>908000000</v>
      </c>
      <c r="AC24" s="35">
        <v>584000000</v>
      </c>
      <c r="AD24" s="35">
        <v>631000000</v>
      </c>
      <c r="AE24" s="35">
        <v>601000000</v>
      </c>
      <c r="AF24" s="35">
        <v>795000000</v>
      </c>
      <c r="AG24" s="35">
        <v>636000000</v>
      </c>
      <c r="AH24" s="35">
        <v>1409000000</v>
      </c>
      <c r="AI24" s="35">
        <v>974000000</v>
      </c>
      <c r="AJ24" s="61"/>
      <c r="AK24" s="35">
        <f>AU24-AH24-AI24-AJ24</f>
        <v>1131000000</v>
      </c>
      <c r="AL24" s="105"/>
      <c r="AM24" s="35">
        <v>2375000000</v>
      </c>
      <c r="AN24" s="35">
        <f>SUM(F24:I24)</f>
        <v>291000000</v>
      </c>
      <c r="AO24" s="35">
        <f>SUM(J24:M24)</f>
        <v>1000000</v>
      </c>
      <c r="AP24" s="35">
        <f>N24+O24+P24+Q24</f>
        <v>2180000000</v>
      </c>
      <c r="AQ24" s="35">
        <f>SUM(R24:U24)</f>
        <v>3363000000</v>
      </c>
      <c r="AR24" s="35">
        <v>3352000000</v>
      </c>
      <c r="AS24" s="35">
        <v>3099000000</v>
      </c>
      <c r="AT24" s="35">
        <v>2663000000</v>
      </c>
      <c r="AU24" s="35">
        <v>3514000000</v>
      </c>
      <c r="AV24" s="61"/>
      <c r="AW24" s="100"/>
    </row>
    <row r="25" ht="10.833333333333334" customHeight="1">
      <c r="A25" s="36"/>
      <c r="B25" s="111"/>
      <c r="C25" s="112"/>
      <c r="D25" s="112"/>
      <c r="E25" s="113"/>
      <c r="F25" s="111"/>
      <c r="G25" s="112"/>
      <c r="H25" s="112"/>
      <c r="I25" s="113"/>
      <c r="J25" s="111"/>
      <c r="K25" s="112"/>
      <c r="L25" s="112"/>
      <c r="M25" s="113"/>
      <c r="N25" s="111"/>
      <c r="O25" s="112"/>
      <c r="P25" s="112"/>
      <c r="Q25" s="113"/>
      <c r="R25" s="111"/>
      <c r="S25" s="112"/>
      <c r="T25" s="112"/>
      <c r="U25" s="113"/>
      <c r="V25" s="42"/>
      <c r="W25" s="42"/>
      <c r="X25" s="42"/>
      <c r="Y25" s="42"/>
      <c r="Z25" s="42"/>
      <c r="AA25" s="42"/>
      <c r="AB25" s="42"/>
      <c r="AC25" s="42"/>
      <c r="AD25" s="42"/>
      <c r="AE25" s="42"/>
      <c r="AF25" s="42"/>
      <c r="AG25" s="42"/>
      <c r="AH25" s="42"/>
      <c r="AI25" s="42"/>
      <c r="AJ25" s="42"/>
      <c r="AK25" s="42"/>
      <c r="AL25" s="105"/>
      <c r="AM25" s="42"/>
      <c r="AN25" s="42"/>
      <c r="AO25" s="42"/>
      <c r="AP25" s="42"/>
      <c r="AQ25" s="42"/>
      <c r="AR25" s="42"/>
      <c r="AS25" s="42"/>
      <c r="AT25" s="42"/>
      <c r="AU25" s="42"/>
      <c r="AV25" s="42"/>
      <c r="AW25" s="100"/>
    </row>
    <row r="26" ht="15" customHeight="1">
      <c r="A26" t="s" s="36">
        <v>100</v>
      </c>
      <c r="B26" s="43">
        <v>-2000000</v>
      </c>
      <c r="C26" s="44">
        <v>-4000000</v>
      </c>
      <c r="D26" s="44">
        <v>-311000000</v>
      </c>
      <c r="E26" s="45">
        <v>141000000</v>
      </c>
      <c r="F26" s="43">
        <v>9000000</v>
      </c>
      <c r="G26" s="44">
        <v>-21000000</v>
      </c>
      <c r="H26" s="44">
        <v>-28000000</v>
      </c>
      <c r="I26" s="45">
        <v>20000000</v>
      </c>
      <c r="J26" s="43">
        <v>-2000000</v>
      </c>
      <c r="K26" s="44">
        <v>33000000</v>
      </c>
      <c r="L26" s="44">
        <v>57000000</v>
      </c>
      <c r="M26" s="45">
        <v>-5000000</v>
      </c>
      <c r="N26" s="43">
        <v>-40000000</v>
      </c>
      <c r="O26" s="44">
        <v>-65000000</v>
      </c>
      <c r="P26" s="44">
        <v>-95000000</v>
      </c>
      <c r="Q26" s="45">
        <v>-72000000</v>
      </c>
      <c r="R26" s="43">
        <v>-114000000</v>
      </c>
      <c r="S26" s="44">
        <v>-129000000</v>
      </c>
      <c r="T26" s="44">
        <v>-149000000</v>
      </c>
      <c r="U26" s="45">
        <v>-137000000</v>
      </c>
      <c r="V26" s="46">
        <v>-118000000</v>
      </c>
      <c r="W26" s="46">
        <v>-158000000</v>
      </c>
      <c r="X26" s="46">
        <v>-123000000</v>
      </c>
      <c r="Y26" s="46">
        <v>-124000000</v>
      </c>
      <c r="Z26" s="46">
        <v>-141000000</v>
      </c>
      <c r="AA26" s="46">
        <v>-154000000</v>
      </c>
      <c r="AB26" s="46">
        <v>-173000000</v>
      </c>
      <c r="AC26" s="46">
        <v>-77000000</v>
      </c>
      <c r="AD26" s="46">
        <v>-130000000</v>
      </c>
      <c r="AE26" s="46">
        <v>-116000000</v>
      </c>
      <c r="AF26" s="46">
        <v>-148000000</v>
      </c>
      <c r="AG26" s="46">
        <v>-131000000</v>
      </c>
      <c r="AH26" s="46">
        <v>-272000000</v>
      </c>
      <c r="AI26" s="46">
        <v>-189000000</v>
      </c>
      <c r="AJ26" s="42"/>
      <c r="AK26" s="46">
        <f>AU26-AH26-AI26-AJ26</f>
        <v>-228000000</v>
      </c>
      <c r="AL26" s="105"/>
      <c r="AM26" s="46">
        <v>-176000000</v>
      </c>
      <c r="AN26" s="46">
        <f>SUM(F26:I26)</f>
        <v>-20000000</v>
      </c>
      <c r="AO26" s="46">
        <f>SUM(J26:M26)</f>
        <v>83000000</v>
      </c>
      <c r="AP26" s="46">
        <f>N26+O26+P26+Q26</f>
        <v>-272000000</v>
      </c>
      <c r="AQ26" s="46">
        <f>SUM(R26:U26)</f>
        <v>-529000000</v>
      </c>
      <c r="AR26" s="46">
        <v>-523000000</v>
      </c>
      <c r="AS26" s="46">
        <v>-545000000</v>
      </c>
      <c r="AT26" s="46">
        <v>-525000000</v>
      </c>
      <c r="AU26" s="46">
        <v>-689000000</v>
      </c>
      <c r="AV26" s="42"/>
      <c r="AW26" s="100"/>
    </row>
    <row r="27" ht="14.166666666666666" customHeight="1">
      <c r="A27" t="s" s="36">
        <v>101</v>
      </c>
      <c r="B27" s="37">
        <v>2000000</v>
      </c>
      <c r="C27" s="38">
        <v>4000000</v>
      </c>
      <c r="D27" s="38">
        <v>52000000</v>
      </c>
      <c r="E27" s="39">
        <v>1000000</v>
      </c>
      <c r="F27" s="37">
        <v>4000000</v>
      </c>
      <c r="G27" s="38">
        <v>-1000000</v>
      </c>
      <c r="H27" s="38">
        <v>-1000000</v>
      </c>
      <c r="I27" s="39">
        <v>-1000000</v>
      </c>
      <c r="J27" s="37">
        <v>-1000000</v>
      </c>
      <c r="K27" s="38">
        <v>-1000000</v>
      </c>
      <c r="L27" s="38">
        <v>-1000000</v>
      </c>
      <c r="M27" s="39">
        <v>-1000000</v>
      </c>
      <c r="N27" s="37">
        <v>-1000000</v>
      </c>
      <c r="O27" s="38">
        <v>-2000000</v>
      </c>
      <c r="P27" s="38">
        <v>3000000</v>
      </c>
      <c r="Q27" s="39">
        <v>-2000000</v>
      </c>
      <c r="R27" s="37">
        <v>12000000</v>
      </c>
      <c r="S27" s="38">
        <v>-3000000</v>
      </c>
      <c r="T27" s="38">
        <v>-4000000</v>
      </c>
      <c r="U27" s="39">
        <v>-6000000</v>
      </c>
      <c r="V27" s="40">
        <v>-2000000</v>
      </c>
      <c r="W27" s="40">
        <v>-1000000</v>
      </c>
      <c r="X27" s="40">
        <v>-2000000</v>
      </c>
      <c r="Y27" s="40">
        <v>-2000000</v>
      </c>
      <c r="Z27" s="40">
        <v>-1000000</v>
      </c>
      <c r="AA27" s="40">
        <v>-3000000</v>
      </c>
      <c r="AB27" s="40">
        <v>-6000000</v>
      </c>
      <c r="AC27" s="40">
        <v>-2000000</v>
      </c>
      <c r="AD27" s="40">
        <v>-4000000</v>
      </c>
      <c r="AE27" s="40">
        <v>-28000000</v>
      </c>
      <c r="AF27" s="40">
        <v>-1000000</v>
      </c>
      <c r="AG27" s="40">
        <v>-37000000</v>
      </c>
      <c r="AH27" s="40">
        <v>-4000000</v>
      </c>
      <c r="AI27" s="40">
        <v>-3000000</v>
      </c>
      <c r="AJ27" s="75"/>
      <c r="AK27" s="40">
        <f>AU27-AH27-AI27-AJ27</f>
        <v>-4000000</v>
      </c>
      <c r="AL27" s="105"/>
      <c r="AM27" s="40">
        <v>59000000</v>
      </c>
      <c r="AN27" s="40">
        <f>SUM(F27:I27)</f>
        <v>1000000</v>
      </c>
      <c r="AO27" s="40">
        <f>SUM(J27:M27)</f>
        <v>-4000000</v>
      </c>
      <c r="AP27" s="40">
        <f>N27+O27+P27+Q27</f>
        <v>-2000000</v>
      </c>
      <c r="AQ27" s="40">
        <f>SUM(R27:U27)</f>
        <v>-1000000</v>
      </c>
      <c r="AR27" s="40">
        <v>-7000000</v>
      </c>
      <c r="AS27" s="40">
        <v>-12000000</v>
      </c>
      <c r="AT27" s="40">
        <v>-70000000</v>
      </c>
      <c r="AU27" s="40">
        <v>-11000000</v>
      </c>
      <c r="AV27" s="75"/>
      <c r="AW27" s="100"/>
    </row>
    <row r="28" customHeight="1">
      <c r="A28" s="31"/>
      <c r="B28" s="108"/>
      <c r="C28" s="109"/>
      <c r="D28" s="109"/>
      <c r="E28" s="110"/>
      <c r="F28" s="108"/>
      <c r="G28" s="109"/>
      <c r="H28" s="109"/>
      <c r="I28" s="110"/>
      <c r="J28" s="108"/>
      <c r="K28" s="109"/>
      <c r="L28" s="109"/>
      <c r="M28" s="110"/>
      <c r="N28" s="108"/>
      <c r="O28" s="109"/>
      <c r="P28" s="109"/>
      <c r="Q28" s="110"/>
      <c r="R28" s="108"/>
      <c r="S28" s="109"/>
      <c r="T28" s="109"/>
      <c r="U28" s="110"/>
      <c r="V28" s="41"/>
      <c r="W28" s="41"/>
      <c r="X28" s="41"/>
      <c r="Y28" s="41"/>
      <c r="Z28" s="41"/>
      <c r="AA28" s="41"/>
      <c r="AB28" s="41"/>
      <c r="AC28" s="41"/>
      <c r="AD28" s="41"/>
      <c r="AE28" s="41"/>
      <c r="AF28" s="41"/>
      <c r="AG28" s="41"/>
      <c r="AH28" s="41"/>
      <c r="AI28" s="41"/>
      <c r="AJ28" s="41"/>
      <c r="AK28" s="41"/>
      <c r="AL28" s="105"/>
      <c r="AM28" s="41"/>
      <c r="AN28" s="41"/>
      <c r="AO28" s="41"/>
      <c r="AP28" s="41"/>
      <c r="AQ28" s="41"/>
      <c r="AR28" s="41"/>
      <c r="AS28" s="41"/>
      <c r="AT28" s="41"/>
      <c r="AU28" s="41"/>
      <c r="AV28" s="41"/>
      <c r="AW28" s="100"/>
    </row>
    <row r="29" ht="26.666666666666668" customHeight="1">
      <c r="A29" t="s" s="31">
        <v>102</v>
      </c>
      <c r="B29" s="32">
        <v>70000000</v>
      </c>
      <c r="C29" s="33">
        <v>66000000</v>
      </c>
      <c r="D29" s="33">
        <v>1833000000</v>
      </c>
      <c r="E29" s="34">
        <v>289000000</v>
      </c>
      <c r="F29" s="32">
        <v>-16000000</v>
      </c>
      <c r="G29" s="33">
        <v>46000000</v>
      </c>
      <c r="H29" s="33">
        <v>119000000</v>
      </c>
      <c r="I29" s="34">
        <v>123000000</v>
      </c>
      <c r="J29" s="32">
        <v>-13000000</v>
      </c>
      <c r="K29" s="33">
        <v>-209000000</v>
      </c>
      <c r="L29" s="33">
        <v>-18000000</v>
      </c>
      <c r="M29" s="34">
        <v>320000000</v>
      </c>
      <c r="N29" s="32">
        <v>364000000</v>
      </c>
      <c r="O29" s="33">
        <v>406000000</v>
      </c>
      <c r="P29" s="33">
        <v>526000000</v>
      </c>
      <c r="Q29" s="34">
        <v>610000000</v>
      </c>
      <c r="R29" s="32">
        <v>666000000</v>
      </c>
      <c r="S29" s="33">
        <v>683000000</v>
      </c>
      <c r="T29" s="33">
        <v>750000000</v>
      </c>
      <c r="U29" s="34">
        <v>734000000</v>
      </c>
      <c r="V29" s="35">
        <v>623000000</v>
      </c>
      <c r="W29" s="35">
        <v>704000000</v>
      </c>
      <c r="X29" s="35">
        <v>792000000</v>
      </c>
      <c r="Y29" s="35">
        <v>703000000</v>
      </c>
      <c r="Z29" s="35">
        <v>644000000</v>
      </c>
      <c r="AA29" s="35">
        <v>664000000</v>
      </c>
      <c r="AB29" s="35">
        <v>729000000</v>
      </c>
      <c r="AC29" s="35">
        <v>505000000</v>
      </c>
      <c r="AD29" s="35">
        <v>497000000</v>
      </c>
      <c r="AE29" s="35">
        <v>457000000</v>
      </c>
      <c r="AF29" s="35">
        <v>646000000</v>
      </c>
      <c r="AG29" s="35">
        <v>468000000</v>
      </c>
      <c r="AH29" s="35">
        <v>1133000000</v>
      </c>
      <c r="AI29" s="35">
        <v>782000000</v>
      </c>
      <c r="AJ29" s="61"/>
      <c r="AK29" s="35">
        <f>AU29-AH29-AI29-AJ29</f>
        <v>899000000</v>
      </c>
      <c r="AL29" s="105"/>
      <c r="AM29" s="35">
        <v>2258000000</v>
      </c>
      <c r="AN29" s="35">
        <f>SUM(F29:I29)</f>
        <v>272000000</v>
      </c>
      <c r="AO29" s="35">
        <f>SUM(J29:M29)</f>
        <v>80000000</v>
      </c>
      <c r="AP29" s="35">
        <f>N29+O29+P29+Q29</f>
        <v>1906000000</v>
      </c>
      <c r="AQ29" s="35">
        <f>SUM(R29:U29)</f>
        <v>2833000000</v>
      </c>
      <c r="AR29" s="35">
        <v>2822000000</v>
      </c>
      <c r="AS29" s="59">
        <v>2542000000</v>
      </c>
      <c r="AT29" s="35">
        <v>2068000000</v>
      </c>
      <c r="AU29" s="35">
        <f>SUM(AU24:AU27)</f>
        <v>2814000000</v>
      </c>
      <c r="AV29" s="114"/>
      <c r="AW29" s="100"/>
    </row>
    <row r="30" ht="15.833333333333334" customHeight="1">
      <c r="A30" s="36"/>
      <c r="B30" s="111"/>
      <c r="C30" s="112"/>
      <c r="D30" s="112"/>
      <c r="E30" s="113"/>
      <c r="F30" s="111"/>
      <c r="G30" s="112"/>
      <c r="H30" s="112"/>
      <c r="I30" s="113"/>
      <c r="J30" s="111"/>
      <c r="K30" s="112"/>
      <c r="L30" s="112"/>
      <c r="M30" s="113"/>
      <c r="N30" s="111"/>
      <c r="O30" s="112"/>
      <c r="P30" s="112"/>
      <c r="Q30" s="113"/>
      <c r="R30" s="111"/>
      <c r="S30" s="112"/>
      <c r="T30" s="112"/>
      <c r="U30" s="113"/>
      <c r="V30" s="42"/>
      <c r="W30" s="42"/>
      <c r="X30" s="42"/>
      <c r="Y30" s="42"/>
      <c r="Z30" s="42"/>
      <c r="AA30" s="42"/>
      <c r="AB30" s="42"/>
      <c r="AC30" s="42"/>
      <c r="AD30" s="42"/>
      <c r="AE30" s="42"/>
      <c r="AF30" s="42"/>
      <c r="AG30" s="42"/>
      <c r="AH30" s="60"/>
      <c r="AI30" s="60"/>
      <c r="AJ30" s="60"/>
      <c r="AK30" s="60"/>
      <c r="AL30" s="105"/>
      <c r="AM30" s="42"/>
      <c r="AN30" s="42"/>
      <c r="AO30" s="42"/>
      <c r="AP30" s="42"/>
      <c r="AQ30" s="42"/>
      <c r="AR30" s="42"/>
      <c r="AS30" s="105"/>
      <c r="AT30" s="42"/>
      <c r="AU30" s="60"/>
      <c r="AV30" s="42"/>
      <c r="AW30" s="100"/>
    </row>
    <row r="31" ht="15.833333333333334" customHeight="1">
      <c r="A31" t="s" s="36">
        <v>103</v>
      </c>
      <c r="B31" s="111"/>
      <c r="C31" s="112"/>
      <c r="D31" s="112"/>
      <c r="E31" s="113"/>
      <c r="F31" s="111"/>
      <c r="G31" s="112"/>
      <c r="H31" s="112"/>
      <c r="I31" s="113"/>
      <c r="J31" s="111"/>
      <c r="K31" s="112"/>
      <c r="L31" s="112"/>
      <c r="M31" s="113"/>
      <c r="N31" s="111"/>
      <c r="O31" s="112"/>
      <c r="P31" s="112"/>
      <c r="Q31" s="113"/>
      <c r="R31" s="111"/>
      <c r="S31" s="112"/>
      <c r="T31" s="112"/>
      <c r="U31" s="113"/>
      <c r="V31" s="42"/>
      <c r="W31" s="42"/>
      <c r="X31" s="42"/>
      <c r="Y31" s="42"/>
      <c r="Z31" s="42"/>
      <c r="AA31" s="42"/>
      <c r="AB31" s="42"/>
      <c r="AC31" s="42"/>
      <c r="AD31" s="42"/>
      <c r="AE31" s="42"/>
      <c r="AF31" s="42"/>
      <c r="AG31" s="42"/>
      <c r="AH31" s="60"/>
      <c r="AI31" s="60"/>
      <c r="AJ31" s="60"/>
      <c r="AK31" s="60"/>
      <c r="AL31" s="105"/>
      <c r="AM31" s="42"/>
      <c r="AN31" s="42"/>
      <c r="AO31" s="42"/>
      <c r="AP31" s="42"/>
      <c r="AQ31" s="42"/>
      <c r="AR31" s="42"/>
      <c r="AS31" s="105"/>
      <c r="AT31" s="42"/>
      <c r="AU31" s="60"/>
      <c r="AV31" s="42"/>
      <c r="AW31" s="100"/>
    </row>
    <row r="32" ht="15.833333333333334" customHeight="1">
      <c r="A32" s="36"/>
      <c r="B32" s="111"/>
      <c r="C32" s="112"/>
      <c r="D32" s="112"/>
      <c r="E32" s="113"/>
      <c r="F32" s="111"/>
      <c r="G32" s="112"/>
      <c r="H32" s="112"/>
      <c r="I32" s="113"/>
      <c r="J32" s="111"/>
      <c r="K32" s="112"/>
      <c r="L32" s="112"/>
      <c r="M32" s="113"/>
      <c r="N32" s="111"/>
      <c r="O32" s="112"/>
      <c r="P32" s="112"/>
      <c r="Q32" s="113"/>
      <c r="R32" s="111"/>
      <c r="S32" s="112"/>
      <c r="T32" s="112"/>
      <c r="U32" s="113"/>
      <c r="V32" s="42"/>
      <c r="W32" s="42"/>
      <c r="X32" s="42"/>
      <c r="Y32" s="42"/>
      <c r="Z32" s="42"/>
      <c r="AA32" s="42"/>
      <c r="AB32" s="42"/>
      <c r="AC32" s="42"/>
      <c r="AD32" s="42"/>
      <c r="AE32" s="42"/>
      <c r="AF32" s="42"/>
      <c r="AG32" s="42"/>
      <c r="AH32" s="60"/>
      <c r="AI32" s="60"/>
      <c r="AJ32" s="60"/>
      <c r="AK32" s="60"/>
      <c r="AL32" s="105"/>
      <c r="AM32" s="42"/>
      <c r="AN32" s="42"/>
      <c r="AO32" s="42"/>
      <c r="AP32" s="42"/>
      <c r="AQ32" s="42"/>
      <c r="AR32" s="42"/>
      <c r="AS32" s="105"/>
      <c r="AT32" s="42"/>
      <c r="AU32" s="60"/>
      <c r="AV32" s="42"/>
      <c r="AW32" s="100"/>
    </row>
    <row r="33" ht="15.833333333333334" customHeight="1">
      <c r="A33" t="s" s="31">
        <v>104</v>
      </c>
      <c r="B33" s="32">
        <v>70000000</v>
      </c>
      <c r="C33" s="33">
        <v>66000000</v>
      </c>
      <c r="D33" s="33">
        <v>1833000000</v>
      </c>
      <c r="E33" s="34">
        <v>289000000</v>
      </c>
      <c r="F33" s="32">
        <v>-16000000</v>
      </c>
      <c r="G33" s="33">
        <v>46000000</v>
      </c>
      <c r="H33" s="33">
        <v>119000000</v>
      </c>
      <c r="I33" s="34">
        <v>123000000</v>
      </c>
      <c r="J33" s="32">
        <v>-13000000</v>
      </c>
      <c r="K33" s="33">
        <v>-209000000</v>
      </c>
      <c r="L33" s="33">
        <v>-18000000</v>
      </c>
      <c r="M33" s="34">
        <v>320000000</v>
      </c>
      <c r="N33" s="32">
        <v>364000000</v>
      </c>
      <c r="O33" s="33">
        <v>406000000</v>
      </c>
      <c r="P33" s="33">
        <v>526000000</v>
      </c>
      <c r="Q33" s="34">
        <v>610000000</v>
      </c>
      <c r="R33" s="32">
        <v>666000000</v>
      </c>
      <c r="S33" s="33">
        <v>683000000</v>
      </c>
      <c r="T33" s="33">
        <v>750000000</v>
      </c>
      <c r="U33" s="34">
        <v>734000000</v>
      </c>
      <c r="V33" s="35">
        <v>623000000</v>
      </c>
      <c r="W33" s="35">
        <v>704000000</v>
      </c>
      <c r="X33" s="35">
        <v>792000000</v>
      </c>
      <c r="Y33" s="35">
        <v>703000000</v>
      </c>
      <c r="Z33" s="35">
        <v>644000000</v>
      </c>
      <c r="AA33" s="35">
        <v>664000000</v>
      </c>
      <c r="AB33" s="35">
        <v>729000000</v>
      </c>
      <c r="AC33" s="35">
        <v>505000000</v>
      </c>
      <c r="AD33" s="35">
        <v>497000000</v>
      </c>
      <c r="AE33" s="35">
        <v>457000000</v>
      </c>
      <c r="AF33" s="35">
        <v>646000000</v>
      </c>
      <c r="AG33" s="35">
        <v>468000000</v>
      </c>
      <c r="AH33" s="35">
        <v>1133000000</v>
      </c>
      <c r="AI33" s="35">
        <v>782000000</v>
      </c>
      <c r="AJ33" s="61"/>
      <c r="AK33" s="35">
        <f>AU33-AH33-AI33-AJ33</f>
        <v>899000000</v>
      </c>
      <c r="AL33" s="105"/>
      <c r="AM33" s="35">
        <v>2258000000</v>
      </c>
      <c r="AN33" s="35">
        <v>272000000</v>
      </c>
      <c r="AO33" s="35">
        <v>80000000</v>
      </c>
      <c r="AP33" s="35">
        <v>1906000000</v>
      </c>
      <c r="AQ33" s="35">
        <v>2833000000</v>
      </c>
      <c r="AR33" s="35">
        <v>2822000000</v>
      </c>
      <c r="AS33" s="35">
        <v>2542000000</v>
      </c>
      <c r="AT33" s="35">
        <v>2068000000</v>
      </c>
      <c r="AU33" s="35">
        <v>2814000000</v>
      </c>
      <c r="AV33" s="61"/>
      <c r="AW33" s="100"/>
    </row>
    <row r="34" ht="10.833333333333334" customHeight="1">
      <c r="A34" s="31"/>
      <c r="B34" s="115"/>
      <c r="C34" s="116"/>
      <c r="D34" s="116"/>
      <c r="E34" s="117"/>
      <c r="F34" s="115"/>
      <c r="G34" s="116"/>
      <c r="H34" s="116"/>
      <c r="I34" s="117"/>
      <c r="J34" s="115"/>
      <c r="K34" s="116"/>
      <c r="L34" s="116"/>
      <c r="M34" s="117"/>
      <c r="N34" s="115"/>
      <c r="O34" s="116"/>
      <c r="P34" s="116"/>
      <c r="Q34" s="117"/>
      <c r="R34" s="115"/>
      <c r="S34" s="116"/>
      <c r="T34" s="116"/>
      <c r="U34" s="117"/>
      <c r="V34" s="61"/>
      <c r="W34" s="61"/>
      <c r="X34" s="61"/>
      <c r="Y34" s="61"/>
      <c r="Z34" s="61"/>
      <c r="AA34" s="61"/>
      <c r="AB34" s="61"/>
      <c r="AC34" s="61"/>
      <c r="AD34" s="61"/>
      <c r="AE34" s="61"/>
      <c r="AF34" s="61"/>
      <c r="AG34" s="61"/>
      <c r="AH34" s="61"/>
      <c r="AI34" s="61"/>
      <c r="AJ34" s="61"/>
      <c r="AK34" s="61"/>
      <c r="AL34" s="105"/>
      <c r="AM34" s="61"/>
      <c r="AN34" s="61"/>
      <c r="AO34" s="61"/>
      <c r="AP34" s="61"/>
      <c r="AQ34" s="61"/>
      <c r="AR34" s="61"/>
      <c r="AS34" s="61"/>
      <c r="AT34" s="61"/>
      <c r="AU34" s="61"/>
      <c r="AV34" s="61"/>
      <c r="AW34" s="100"/>
    </row>
    <row r="35" ht="28.333333333333332" customHeight="1">
      <c r="A35" t="s" s="36">
        <v>105</v>
      </c>
      <c r="B35" s="62">
        <v>-12000000</v>
      </c>
      <c r="C35" s="63">
        <v>-12000000</v>
      </c>
      <c r="D35" s="63">
        <v>-13000000</v>
      </c>
      <c r="E35" s="39">
        <v>-13000000</v>
      </c>
      <c r="F35" s="37">
        <v>-5000000</v>
      </c>
      <c r="G35" s="38">
        <v>-5000000</v>
      </c>
      <c r="H35" s="38">
        <v>-10000000</v>
      </c>
      <c r="I35" s="39">
        <v>-9000000</v>
      </c>
      <c r="J35" s="37">
        <v>-8000000</v>
      </c>
      <c r="K35" s="38">
        <v>-5000000</v>
      </c>
      <c r="L35" s="38">
        <v>-4000000</v>
      </c>
      <c r="M35" s="39">
        <v>-11000000</v>
      </c>
      <c r="N35" s="37">
        <v>-11000000</v>
      </c>
      <c r="O35" s="38">
        <v>-9000000</v>
      </c>
      <c r="P35" s="38">
        <v>-7000000</v>
      </c>
      <c r="Q35" s="39">
        <v>-8000000</v>
      </c>
      <c r="R35" s="37">
        <v>-9000000</v>
      </c>
      <c r="S35" s="38">
        <v>-13000000</v>
      </c>
      <c r="T35" s="38">
        <v>-12000000</v>
      </c>
      <c r="U35" s="39">
        <v>-12000000</v>
      </c>
      <c r="V35" s="40">
        <v>-8000000</v>
      </c>
      <c r="W35" s="40">
        <v>-6000000</v>
      </c>
      <c r="X35" s="40">
        <v>-5000000</v>
      </c>
      <c r="Y35" s="40">
        <v>-6000000</v>
      </c>
      <c r="Z35" s="40">
        <v>-5000000</v>
      </c>
      <c r="AA35" s="40">
        <v>-6000000</v>
      </c>
      <c r="AB35" s="40">
        <v>-11000000</v>
      </c>
      <c r="AC35" s="40">
        <v>-10000000</v>
      </c>
      <c r="AD35" s="40">
        <v>-7000000</v>
      </c>
      <c r="AE35" s="40">
        <v>-12000000</v>
      </c>
      <c r="AF35" s="40">
        <v>-15000000</v>
      </c>
      <c r="AG35" s="40">
        <v>-13000000</v>
      </c>
      <c r="AH35" s="40">
        <v>-11000000</v>
      </c>
      <c r="AI35" s="40">
        <v>-15000000</v>
      </c>
      <c r="AJ35" s="75"/>
      <c r="AK35" s="40">
        <f>AU35-AH35-AI35-AJ35</f>
        <v>-15000000</v>
      </c>
      <c r="AL35" s="105"/>
      <c r="AM35" s="40">
        <v>-50000000</v>
      </c>
      <c r="AN35" s="40">
        <f>SUM(F35:I35)</f>
        <v>-29000000</v>
      </c>
      <c r="AO35" s="40">
        <f>SUM(J35:M35)</f>
        <v>-28000000</v>
      </c>
      <c r="AP35" s="40">
        <f>N35+O35+P35+Q35</f>
        <v>-35000000</v>
      </c>
      <c r="AQ35" s="40">
        <f>SUM(R35:U35)</f>
        <v>-46000000</v>
      </c>
      <c r="AR35" s="40">
        <v>-25000000</v>
      </c>
      <c r="AS35" s="40">
        <v>-32000000</v>
      </c>
      <c r="AT35" s="40">
        <v>-47000000</v>
      </c>
      <c r="AU35" s="40">
        <f>-AV35</f>
        <v>-41000000</v>
      </c>
      <c r="AV35" s="40">
        <v>41000000</v>
      </c>
      <c r="AW35" s="100"/>
    </row>
    <row r="36" ht="10.833333333333334" customHeight="1">
      <c r="A36" s="36"/>
      <c r="B36" s="108"/>
      <c r="C36" s="109"/>
      <c r="D36" s="109"/>
      <c r="E36" s="110"/>
      <c r="F36" s="108"/>
      <c r="G36" s="109"/>
      <c r="H36" s="109"/>
      <c r="I36" s="110"/>
      <c r="J36" s="108"/>
      <c r="K36" s="109"/>
      <c r="L36" s="109"/>
      <c r="M36" s="110"/>
      <c r="N36" s="108"/>
      <c r="O36" s="109"/>
      <c r="P36" s="109"/>
      <c r="Q36" s="110"/>
      <c r="R36" s="108"/>
      <c r="S36" s="109"/>
      <c r="T36" s="109"/>
      <c r="U36" s="110"/>
      <c r="V36" s="41"/>
      <c r="W36" s="41"/>
      <c r="X36" s="41"/>
      <c r="Y36" s="41"/>
      <c r="Z36" s="41"/>
      <c r="AA36" s="41"/>
      <c r="AB36" s="41"/>
      <c r="AC36" s="41"/>
      <c r="AD36" s="41"/>
      <c r="AE36" s="41"/>
      <c r="AF36" s="41"/>
      <c r="AG36" s="41"/>
      <c r="AH36" s="41"/>
      <c r="AI36" s="41"/>
      <c r="AJ36" s="41"/>
      <c r="AK36" s="41"/>
      <c r="AL36" s="105"/>
      <c r="AM36" s="41"/>
      <c r="AN36" s="41"/>
      <c r="AO36" s="41"/>
      <c r="AP36" s="41"/>
      <c r="AQ36" s="41"/>
      <c r="AR36" s="41"/>
      <c r="AS36" s="41"/>
      <c r="AT36" s="41"/>
      <c r="AU36" s="41"/>
      <c r="AV36" s="41"/>
      <c r="AW36" s="100"/>
    </row>
    <row r="37" ht="30" customHeight="1">
      <c r="A37" t="s" s="31">
        <v>106</v>
      </c>
      <c r="B37" s="32">
        <v>58000000</v>
      </c>
      <c r="C37" s="33">
        <v>54000000</v>
      </c>
      <c r="D37" s="33">
        <v>1820000000</v>
      </c>
      <c r="E37" s="34">
        <v>276000000</v>
      </c>
      <c r="F37" s="32">
        <v>-21000000</v>
      </c>
      <c r="G37" s="33">
        <v>41000000</v>
      </c>
      <c r="H37" s="33">
        <v>109000000</v>
      </c>
      <c r="I37" s="34">
        <v>114000000</v>
      </c>
      <c r="J37" s="32">
        <v>-21000000</v>
      </c>
      <c r="K37" s="33">
        <v>-214000000</v>
      </c>
      <c r="L37" s="33">
        <v>-22000000</v>
      </c>
      <c r="M37" s="34">
        <v>309000000</v>
      </c>
      <c r="N37" s="32">
        <v>353000000</v>
      </c>
      <c r="O37" s="33">
        <v>397000000</v>
      </c>
      <c r="P37" s="33">
        <v>519000000</v>
      </c>
      <c r="Q37" s="34">
        <v>602000000</v>
      </c>
      <c r="R37" s="32">
        <v>657000000</v>
      </c>
      <c r="S37" s="33">
        <v>670000000</v>
      </c>
      <c r="T37" s="33">
        <v>738000000</v>
      </c>
      <c r="U37" s="34">
        <v>722000000</v>
      </c>
      <c r="V37" s="35">
        <v>615000000</v>
      </c>
      <c r="W37" s="35">
        <v>698000000</v>
      </c>
      <c r="X37" s="35">
        <v>787000000</v>
      </c>
      <c r="Y37" s="35">
        <v>697000000</v>
      </c>
      <c r="Z37" s="35">
        <v>639000000</v>
      </c>
      <c r="AA37" s="35">
        <v>658000000</v>
      </c>
      <c r="AB37" s="35">
        <v>718000000</v>
      </c>
      <c r="AC37" s="35">
        <v>495000000</v>
      </c>
      <c r="AD37" s="35">
        <v>490000000</v>
      </c>
      <c r="AE37" s="35">
        <v>445000000</v>
      </c>
      <c r="AF37" s="35">
        <v>631000000</v>
      </c>
      <c r="AG37" s="35">
        <v>455000000</v>
      </c>
      <c r="AH37" s="35">
        <v>1122000000</v>
      </c>
      <c r="AI37" s="35">
        <v>767000000</v>
      </c>
      <c r="AJ37" s="61"/>
      <c r="AK37" s="35">
        <f>AU37-AH37-AI37-AJ37</f>
        <v>884000000</v>
      </c>
      <c r="AL37" s="105"/>
      <c r="AM37" s="35">
        <v>2208000000</v>
      </c>
      <c r="AN37" s="35">
        <f>SUM(F37:I37)</f>
        <v>243000000</v>
      </c>
      <c r="AO37" s="35">
        <f>SUM(J37:M37)</f>
        <v>52000000</v>
      </c>
      <c r="AP37" s="35">
        <f>N37+O37+P37+Q37</f>
        <v>1871000000</v>
      </c>
      <c r="AQ37" s="35">
        <f>SUM(R37:U37)</f>
        <v>2787000000</v>
      </c>
      <c r="AR37" s="35">
        <v>2797000000</v>
      </c>
      <c r="AS37" s="35">
        <v>2510000000</v>
      </c>
      <c r="AT37" s="35">
        <v>2021000000</v>
      </c>
      <c r="AU37" s="35">
        <v>2773000000</v>
      </c>
      <c r="AV37" s="61"/>
      <c r="AW37" s="100"/>
    </row>
    <row r="38" ht="10.833333333333334" customHeight="1">
      <c r="A38" s="36"/>
      <c r="B38" s="111"/>
      <c r="C38" s="112"/>
      <c r="D38" s="112"/>
      <c r="E38" s="113"/>
      <c r="F38" s="111"/>
      <c r="G38" s="112"/>
      <c r="H38" s="112"/>
      <c r="I38" s="113"/>
      <c r="J38" s="111"/>
      <c r="K38" s="112"/>
      <c r="L38" s="112"/>
      <c r="M38" s="113"/>
      <c r="N38" s="111"/>
      <c r="O38" s="112"/>
      <c r="P38" s="112"/>
      <c r="Q38" s="113"/>
      <c r="R38" s="111"/>
      <c r="S38" s="112"/>
      <c r="T38" s="112"/>
      <c r="U38" s="113"/>
      <c r="V38" s="42"/>
      <c r="W38" s="42"/>
      <c r="X38" s="42"/>
      <c r="Y38" s="42"/>
      <c r="Z38" s="42"/>
      <c r="AA38" s="42"/>
      <c r="AB38" s="42"/>
      <c r="AC38" s="42"/>
      <c r="AD38" s="42"/>
      <c r="AE38" s="42"/>
      <c r="AF38" s="42"/>
      <c r="AG38" s="42"/>
      <c r="AH38" s="42"/>
      <c r="AI38" s="42"/>
      <c r="AJ38" s="42"/>
      <c r="AK38" s="42"/>
      <c r="AL38" s="105"/>
      <c r="AM38" s="42"/>
      <c r="AN38" s="42"/>
      <c r="AO38" s="42"/>
      <c r="AP38" s="42"/>
      <c r="AQ38" s="42"/>
      <c r="AR38" s="42"/>
      <c r="AS38" s="42"/>
      <c r="AT38" s="42"/>
      <c r="AU38" s="42"/>
      <c r="AV38" s="42"/>
      <c r="AW38" s="100"/>
    </row>
    <row r="39" ht="15" customHeight="1">
      <c r="A39" t="s" s="31">
        <v>107</v>
      </c>
      <c r="B39" s="111"/>
      <c r="C39" s="112"/>
      <c r="D39" s="112"/>
      <c r="E39" s="113"/>
      <c r="F39" s="111"/>
      <c r="G39" s="112"/>
      <c r="H39" s="112"/>
      <c r="I39" s="113"/>
      <c r="J39" s="111"/>
      <c r="K39" s="112"/>
      <c r="L39" s="112"/>
      <c r="M39" s="113"/>
      <c r="N39" s="111"/>
      <c r="O39" s="112"/>
      <c r="P39" s="112"/>
      <c r="Q39" s="113"/>
      <c r="R39" s="111"/>
      <c r="S39" s="112"/>
      <c r="T39" s="112"/>
      <c r="U39" s="113"/>
      <c r="V39" s="42"/>
      <c r="W39" s="42"/>
      <c r="X39" s="42"/>
      <c r="Y39" s="42"/>
      <c r="Z39" s="42"/>
      <c r="AA39" s="42"/>
      <c r="AB39" s="42"/>
      <c r="AC39" s="42"/>
      <c r="AD39" s="42"/>
      <c r="AE39" s="42"/>
      <c r="AF39" s="42"/>
      <c r="AG39" s="42"/>
      <c r="AH39" s="42"/>
      <c r="AI39" s="42"/>
      <c r="AJ39" s="42"/>
      <c r="AK39" s="42"/>
      <c r="AL39" s="105"/>
      <c r="AM39" s="42"/>
      <c r="AN39" s="42"/>
      <c r="AO39" s="42"/>
      <c r="AP39" s="42"/>
      <c r="AQ39" s="42"/>
      <c r="AR39" s="42"/>
      <c r="AS39" s="42"/>
      <c r="AT39" s="42"/>
      <c r="AU39" s="42"/>
      <c r="AV39" s="42"/>
      <c r="AW39" s="100"/>
    </row>
    <row r="40" ht="30" customHeight="1">
      <c r="A40" t="s" s="36">
        <v>108</v>
      </c>
      <c r="B40" s="111"/>
      <c r="C40" s="112"/>
      <c r="D40" s="112"/>
      <c r="E40" s="113"/>
      <c r="F40" s="111"/>
      <c r="G40" s="112"/>
      <c r="H40" s="112"/>
      <c r="I40" s="113"/>
      <c r="J40" s="111"/>
      <c r="K40" s="112"/>
      <c r="L40" s="112"/>
      <c r="M40" s="113"/>
      <c r="N40" s="111"/>
      <c r="O40" s="112"/>
      <c r="P40" s="112"/>
      <c r="Q40" s="113"/>
      <c r="R40" s="111"/>
      <c r="S40" s="112"/>
      <c r="T40" s="112"/>
      <c r="U40" s="113"/>
      <c r="V40" s="42"/>
      <c r="W40" s="42"/>
      <c r="X40" s="42"/>
      <c r="Y40" s="42"/>
      <c r="Z40" s="42"/>
      <c r="AA40" s="42"/>
      <c r="AB40" s="42"/>
      <c r="AC40" s="42"/>
      <c r="AD40" s="42"/>
      <c r="AE40" s="42"/>
      <c r="AF40" s="42"/>
      <c r="AG40" s="42"/>
      <c r="AH40" s="42"/>
      <c r="AI40" s="42"/>
      <c r="AJ40" s="42"/>
      <c r="AK40" s="42"/>
      <c r="AL40" s="105"/>
      <c r="AM40" s="42"/>
      <c r="AN40" s="42"/>
      <c r="AO40" s="42"/>
      <c r="AP40" s="42"/>
      <c r="AQ40" s="42"/>
      <c r="AR40" s="42"/>
      <c r="AS40" s="42"/>
      <c r="AT40" s="42"/>
      <c r="AU40" s="42"/>
      <c r="AV40" s="42"/>
      <c r="AW40" s="100"/>
    </row>
    <row r="41" ht="15" customHeight="1">
      <c r="A41" t="s" s="64">
        <v>109</v>
      </c>
      <c r="B41" s="111"/>
      <c r="C41" s="112"/>
      <c r="D41" s="112"/>
      <c r="E41" s="113"/>
      <c r="F41" s="111"/>
      <c r="G41" s="112"/>
      <c r="H41" s="112"/>
      <c r="I41" s="113"/>
      <c r="J41" s="111"/>
      <c r="K41" s="112"/>
      <c r="L41" s="112"/>
      <c r="M41" s="113"/>
      <c r="N41" s="111"/>
      <c r="O41" s="112"/>
      <c r="P41" s="112"/>
      <c r="Q41" s="113"/>
      <c r="R41" s="111"/>
      <c r="S41" s="112"/>
      <c r="T41" s="112"/>
      <c r="U41" s="113"/>
      <c r="V41" s="42"/>
      <c r="W41" s="42"/>
      <c r="X41" s="42"/>
      <c r="Y41" s="42"/>
      <c r="Z41" s="42"/>
      <c r="AA41" s="42"/>
      <c r="AB41" s="42"/>
      <c r="AC41" s="42"/>
      <c r="AD41" s="42"/>
      <c r="AE41" s="42"/>
      <c r="AF41" s="42"/>
      <c r="AG41" s="42"/>
      <c r="AH41" s="42"/>
      <c r="AI41" s="42"/>
      <c r="AJ41" s="42"/>
      <c r="AK41" s="42"/>
      <c r="AL41" s="105"/>
      <c r="AM41" s="42"/>
      <c r="AN41" s="42"/>
      <c r="AO41" s="42"/>
      <c r="AP41" s="42"/>
      <c r="AQ41" s="42"/>
      <c r="AR41" s="42"/>
      <c r="AS41" s="42"/>
      <c r="AT41" s="42"/>
      <c r="AU41" s="42"/>
      <c r="AV41" s="42"/>
      <c r="AW41" s="100"/>
    </row>
    <row r="42" ht="15" customHeight="1">
      <c r="A42" t="s" s="36">
        <v>102</v>
      </c>
      <c r="B42" s="65">
        <v>0.17</v>
      </c>
      <c r="C42" s="66">
        <v>0.16</v>
      </c>
      <c r="D42" s="66">
        <v>5.64</v>
      </c>
      <c r="E42" s="67">
        <v>0.941433298086435</v>
      </c>
      <c r="F42" s="65">
        <v>-0.07</v>
      </c>
      <c r="G42" s="66">
        <v>0.15</v>
      </c>
      <c r="H42" s="66">
        <v>0.39</v>
      </c>
      <c r="I42" s="67">
        <v>0.41</v>
      </c>
      <c r="J42" s="65">
        <v>-0.08</v>
      </c>
      <c r="K42" s="66">
        <v>-0.77</v>
      </c>
      <c r="L42" s="66">
        <v>-0.08</v>
      </c>
      <c r="M42" s="67">
        <v>1.1</v>
      </c>
      <c r="N42" s="65">
        <v>1.27</v>
      </c>
      <c r="O42" s="66">
        <v>1.46</v>
      </c>
      <c r="P42" s="66">
        <v>1.95</v>
      </c>
      <c r="Q42" s="67">
        <v>2.27</v>
      </c>
      <c r="R42" s="65">
        <v>2.5</v>
      </c>
      <c r="S42" s="66">
        <v>2.55</v>
      </c>
      <c r="T42" s="66">
        <v>2.81</v>
      </c>
      <c r="U42" s="67">
        <v>2.78</v>
      </c>
      <c r="V42" s="68">
        <v>2.37</v>
      </c>
      <c r="W42" s="68">
        <v>2.69</v>
      </c>
      <c r="X42" s="68">
        <v>3.06</v>
      </c>
      <c r="Y42" s="68">
        <v>2.71</v>
      </c>
      <c r="Z42" s="68">
        <v>2.49</v>
      </c>
      <c r="AA42" s="68">
        <v>2.58</v>
      </c>
      <c r="AB42" s="68">
        <v>2.82</v>
      </c>
      <c r="AC42" s="68">
        <v>1.95</v>
      </c>
      <c r="AD42" s="68">
        <v>1.93</v>
      </c>
      <c r="AE42" s="68">
        <v>1.76</v>
      </c>
      <c r="AF42" s="68">
        <v>2.50228020779633</v>
      </c>
      <c r="AG42" s="68">
        <v>1.80166624429802</v>
      </c>
      <c r="AH42" s="68">
        <v>4.43978394634272</v>
      </c>
      <c r="AI42" s="68">
        <v>3.03864667313749</v>
      </c>
      <c r="AJ42" s="42"/>
      <c r="AK42" s="68">
        <f>AK37/AK51</f>
        <v>3.50622513614387</v>
      </c>
      <c r="AL42" s="105"/>
      <c r="AM42" s="68">
        <v>6.77755915783916</v>
      </c>
      <c r="AN42" s="68">
        <v>0.86</v>
      </c>
      <c r="AO42" s="68">
        <v>0.19</v>
      </c>
      <c r="AP42" s="68">
        <v>6.91</v>
      </c>
      <c r="AQ42" s="68">
        <v>10.64</v>
      </c>
      <c r="AR42" s="68">
        <v>10.83</v>
      </c>
      <c r="AS42" s="68">
        <v>9.84</v>
      </c>
      <c r="AT42" s="68">
        <v>8</v>
      </c>
      <c r="AU42" s="68">
        <v>10.99</v>
      </c>
      <c r="AV42" s="42"/>
      <c r="AW42" s="100"/>
    </row>
    <row r="43" ht="30" customHeight="1">
      <c r="A43" t="s" s="36">
        <v>110</v>
      </c>
      <c r="B43" s="69">
        <v>0</v>
      </c>
      <c r="C43" s="70">
        <v>0</v>
      </c>
      <c r="D43" s="70">
        <v>0</v>
      </c>
      <c r="E43" t="s" s="71">
        <v>111</v>
      </c>
      <c r="F43" t="s" s="72">
        <v>111</v>
      </c>
      <c r="G43" s="70">
        <v>0</v>
      </c>
      <c r="H43" s="70">
        <v>0</v>
      </c>
      <c r="I43" t="s" s="71">
        <v>111</v>
      </c>
      <c r="J43" s="69">
        <v>0</v>
      </c>
      <c r="K43" s="70">
        <v>0</v>
      </c>
      <c r="L43" s="70">
        <v>0</v>
      </c>
      <c r="M43" s="73">
        <v>0</v>
      </c>
      <c r="N43" s="69">
        <v>0</v>
      </c>
      <c r="O43" s="70">
        <v>0</v>
      </c>
      <c r="P43" s="70">
        <v>0</v>
      </c>
      <c r="Q43" s="73">
        <v>0</v>
      </c>
      <c r="R43" s="69">
        <v>0</v>
      </c>
      <c r="S43" s="70">
        <v>0</v>
      </c>
      <c r="T43" s="70">
        <v>0</v>
      </c>
      <c r="U43" s="73">
        <v>0</v>
      </c>
      <c r="V43" s="74">
        <v>0</v>
      </c>
      <c r="W43" s="74">
        <v>0</v>
      </c>
      <c r="X43" s="74">
        <v>0</v>
      </c>
      <c r="Y43" s="74">
        <v>0</v>
      </c>
      <c r="Z43" s="74">
        <v>0</v>
      </c>
      <c r="AA43" s="74">
        <v>0</v>
      </c>
      <c r="AB43" s="74">
        <v>0</v>
      </c>
      <c r="AC43" s="74">
        <v>0</v>
      </c>
      <c r="AD43" s="74">
        <v>0</v>
      </c>
      <c r="AE43" s="74">
        <v>0</v>
      </c>
      <c r="AF43" s="74">
        <v>0</v>
      </c>
      <c r="AG43" s="74">
        <v>0</v>
      </c>
      <c r="AH43" s="74">
        <v>0</v>
      </c>
      <c r="AI43" s="74">
        <v>0</v>
      </c>
      <c r="AJ43" s="75"/>
      <c r="AK43" s="74">
        <v>0</v>
      </c>
      <c r="AL43" s="105"/>
      <c r="AM43" t="s" s="75">
        <v>111</v>
      </c>
      <c r="AN43" s="74">
        <v>0</v>
      </c>
      <c r="AO43" s="74">
        <v>0</v>
      </c>
      <c r="AP43" s="74">
        <v>0</v>
      </c>
      <c r="AQ43" s="74">
        <v>0</v>
      </c>
      <c r="AR43" s="74">
        <v>0</v>
      </c>
      <c r="AS43" s="74">
        <v>0</v>
      </c>
      <c r="AT43" s="74">
        <v>0</v>
      </c>
      <c r="AU43" s="74">
        <v>0</v>
      </c>
      <c r="AV43" s="75"/>
      <c r="AW43" s="100"/>
    </row>
    <row r="44" ht="15" customHeight="1">
      <c r="A44" t="s" s="36">
        <v>112</v>
      </c>
      <c r="B44" s="76">
        <v>0.17</v>
      </c>
      <c r="C44" s="77">
        <v>0.16</v>
      </c>
      <c r="D44" s="77">
        <v>5.64</v>
      </c>
      <c r="E44" s="78">
        <v>0.941433298086435</v>
      </c>
      <c r="F44" s="76">
        <v>-0.07</v>
      </c>
      <c r="G44" s="77">
        <v>0.15</v>
      </c>
      <c r="H44" s="77">
        <v>0.39</v>
      </c>
      <c r="I44" s="78">
        <v>0.41</v>
      </c>
      <c r="J44" s="76">
        <v>-0.08</v>
      </c>
      <c r="K44" s="77">
        <v>-0.77</v>
      </c>
      <c r="L44" s="77">
        <v>-0.08</v>
      </c>
      <c r="M44" s="78">
        <v>1.1</v>
      </c>
      <c r="N44" s="76">
        <v>1.27</v>
      </c>
      <c r="O44" s="77">
        <v>1.46</v>
      </c>
      <c r="P44" s="77">
        <v>1.95</v>
      </c>
      <c r="Q44" s="78">
        <v>2.27</v>
      </c>
      <c r="R44" s="76">
        <v>2.5</v>
      </c>
      <c r="S44" s="77">
        <v>2.55</v>
      </c>
      <c r="T44" s="77">
        <v>2.81</v>
      </c>
      <c r="U44" s="78">
        <v>2.78</v>
      </c>
      <c r="V44" s="79">
        <v>2.37</v>
      </c>
      <c r="W44" s="79">
        <v>2.69</v>
      </c>
      <c r="X44" s="79">
        <v>3.06</v>
      </c>
      <c r="Y44" s="79">
        <v>2.71</v>
      </c>
      <c r="Z44" s="79">
        <v>2.49</v>
      </c>
      <c r="AA44" s="79">
        <v>2.58</v>
      </c>
      <c r="AB44" s="79">
        <v>2.82</v>
      </c>
      <c r="AC44" s="79">
        <v>1.95</v>
      </c>
      <c r="AD44" s="79">
        <v>1.93</v>
      </c>
      <c r="AE44" s="79">
        <v>1.76</v>
      </c>
      <c r="AF44" s="79">
        <v>2.50228020779633</v>
      </c>
      <c r="AG44" s="79">
        <v>1.80166624429802</v>
      </c>
      <c r="AH44" s="79">
        <v>4.43978394634272</v>
      </c>
      <c r="AI44" s="79">
        <v>3.03864667313749</v>
      </c>
      <c r="AJ44" s="41"/>
      <c r="AK44" s="79">
        <f>SUM(AK42:AK43)</f>
        <v>3.50622513614387</v>
      </c>
      <c r="AL44" s="105"/>
      <c r="AM44" s="79">
        <v>6.77755915783916</v>
      </c>
      <c r="AN44" s="79">
        <v>0.86</v>
      </c>
      <c r="AO44" s="79">
        <v>0.19</v>
      </c>
      <c r="AP44" s="79">
        <v>6.91</v>
      </c>
      <c r="AQ44" s="79">
        <v>10.64</v>
      </c>
      <c r="AR44" s="79">
        <v>10.83</v>
      </c>
      <c r="AS44" s="79">
        <v>9.84</v>
      </c>
      <c r="AT44" s="79">
        <v>8</v>
      </c>
      <c r="AU44" s="79">
        <f>SUM(AU42:AU43)</f>
        <v>10.99</v>
      </c>
      <c r="AV44" s="41"/>
      <c r="AW44" s="100"/>
    </row>
    <row r="45" ht="15" customHeight="1">
      <c r="A45" t="s" s="64">
        <v>113</v>
      </c>
      <c r="B45" s="111"/>
      <c r="C45" s="112"/>
      <c r="D45" s="112"/>
      <c r="E45" s="113"/>
      <c r="F45" s="111"/>
      <c r="G45" s="112"/>
      <c r="H45" s="112"/>
      <c r="I45" s="113"/>
      <c r="J45" s="111"/>
      <c r="K45" s="112"/>
      <c r="L45" s="112"/>
      <c r="M45" s="113"/>
      <c r="N45" s="111"/>
      <c r="O45" s="112"/>
      <c r="P45" s="112"/>
      <c r="Q45" s="113"/>
      <c r="R45" s="111"/>
      <c r="S45" s="112"/>
      <c r="T45" s="112"/>
      <c r="U45" s="113"/>
      <c r="V45" s="42"/>
      <c r="W45" s="42"/>
      <c r="X45" s="42"/>
      <c r="Y45" s="42"/>
      <c r="Z45" s="42"/>
      <c r="AA45" s="42"/>
      <c r="AB45" s="42"/>
      <c r="AC45" s="42"/>
      <c r="AD45" s="42"/>
      <c r="AE45" s="42"/>
      <c r="AF45" s="42"/>
      <c r="AG45" s="42"/>
      <c r="AH45" s="42"/>
      <c r="AI45" s="42"/>
      <c r="AJ45" s="42"/>
      <c r="AK45" s="42"/>
      <c r="AL45" s="105"/>
      <c r="AM45" s="42"/>
      <c r="AN45" s="42"/>
      <c r="AO45" s="42"/>
      <c r="AP45" s="42"/>
      <c r="AQ45" s="42"/>
      <c r="AR45" s="42"/>
      <c r="AS45" s="42"/>
      <c r="AT45" s="42"/>
      <c r="AU45" s="42"/>
      <c r="AV45" s="42"/>
      <c r="AW45" s="100"/>
    </row>
    <row r="46" ht="15" customHeight="1">
      <c r="A46" t="s" s="36">
        <v>114</v>
      </c>
      <c r="B46" s="65">
        <v>0.17</v>
      </c>
      <c r="C46" s="66">
        <v>0.16</v>
      </c>
      <c r="D46" s="66">
        <v>5.6</v>
      </c>
      <c r="E46" s="67">
        <v>0.93576134017298</v>
      </c>
      <c r="F46" s="65">
        <v>-0.07</v>
      </c>
      <c r="G46" s="66">
        <v>0.14</v>
      </c>
      <c r="H46" s="66">
        <v>0.38</v>
      </c>
      <c r="I46" s="67">
        <v>0.4</v>
      </c>
      <c r="J46" s="65">
        <v>-0.08</v>
      </c>
      <c r="K46" s="66">
        <v>-0.77</v>
      </c>
      <c r="L46" s="66">
        <v>-0.08</v>
      </c>
      <c r="M46" s="67">
        <v>1.08</v>
      </c>
      <c r="N46" s="65">
        <v>1.25</v>
      </c>
      <c r="O46" s="66">
        <v>1.42</v>
      </c>
      <c r="P46" s="66">
        <v>1.91</v>
      </c>
      <c r="Q46" s="67">
        <v>2.24</v>
      </c>
      <c r="R46" s="65">
        <v>2.48</v>
      </c>
      <c r="S46" s="66">
        <v>2.53</v>
      </c>
      <c r="T46" s="66">
        <v>2.79</v>
      </c>
      <c r="U46" s="67">
        <v>2.76</v>
      </c>
      <c r="V46" s="68">
        <v>2.35</v>
      </c>
      <c r="W46" s="68">
        <v>2.67</v>
      </c>
      <c r="X46" s="68">
        <v>3.01</v>
      </c>
      <c r="Y46" s="68">
        <v>2.68</v>
      </c>
      <c r="Z46" s="68">
        <v>2.47</v>
      </c>
      <c r="AA46" s="68">
        <v>2.54</v>
      </c>
      <c r="AB46" s="68">
        <v>2.79</v>
      </c>
      <c r="AC46" s="68">
        <v>1.93</v>
      </c>
      <c r="AD46" s="68">
        <v>1.92</v>
      </c>
      <c r="AE46" s="68">
        <v>1.75</v>
      </c>
      <c r="AF46" s="68">
        <v>2.48122370335417</v>
      </c>
      <c r="AG46" s="68">
        <v>1.79078865545226</v>
      </c>
      <c r="AH46" s="68">
        <v>4.4255990533478</v>
      </c>
      <c r="AI46" s="68">
        <v>3.01943540101015</v>
      </c>
      <c r="AJ46" s="42"/>
      <c r="AK46" s="68">
        <f>AK37/AK52</f>
        <v>3.48263214500987</v>
      </c>
      <c r="AL46" s="105"/>
      <c r="AM46" s="68">
        <v>6.71929301351771</v>
      </c>
      <c r="AN46" s="68">
        <v>0.85</v>
      </c>
      <c r="AO46" s="68">
        <v>0.18</v>
      </c>
      <c r="AP46" s="68">
        <v>6.79</v>
      </c>
      <c r="AQ46" s="68">
        <v>10.55</v>
      </c>
      <c r="AR46" s="68">
        <v>10.7</v>
      </c>
      <c r="AS46" s="68">
        <v>9.73</v>
      </c>
      <c r="AT46" s="68">
        <v>7.95</v>
      </c>
      <c r="AU46" s="68">
        <v>10.92</v>
      </c>
      <c r="AV46" s="42"/>
      <c r="AW46" s="100"/>
    </row>
    <row r="47" ht="30" customHeight="1">
      <c r="A47" t="s" s="36">
        <v>115</v>
      </c>
      <c r="B47" s="69">
        <v>0</v>
      </c>
      <c r="C47" s="70">
        <v>0</v>
      </c>
      <c r="D47" s="70">
        <v>0</v>
      </c>
      <c r="E47" t="s" s="71">
        <v>111</v>
      </c>
      <c r="F47" t="s" s="72">
        <v>111</v>
      </c>
      <c r="G47" s="70">
        <v>0</v>
      </c>
      <c r="H47" s="70">
        <v>0</v>
      </c>
      <c r="I47" t="s" s="71">
        <v>111</v>
      </c>
      <c r="J47" s="69">
        <v>0</v>
      </c>
      <c r="K47" s="70">
        <v>0</v>
      </c>
      <c r="L47" s="70">
        <v>0</v>
      </c>
      <c r="M47" s="73">
        <v>0</v>
      </c>
      <c r="N47" s="69">
        <v>0</v>
      </c>
      <c r="O47" s="70">
        <v>0</v>
      </c>
      <c r="P47" s="70">
        <v>0</v>
      </c>
      <c r="Q47" s="73">
        <v>0</v>
      </c>
      <c r="R47" s="69">
        <v>0</v>
      </c>
      <c r="S47" s="70">
        <v>0</v>
      </c>
      <c r="T47" s="70">
        <v>0</v>
      </c>
      <c r="U47" s="73">
        <v>0</v>
      </c>
      <c r="V47" s="74">
        <v>0</v>
      </c>
      <c r="W47" s="74">
        <v>0</v>
      </c>
      <c r="X47" s="74">
        <v>0</v>
      </c>
      <c r="Y47" s="74">
        <v>0</v>
      </c>
      <c r="Z47" s="74">
        <v>0</v>
      </c>
      <c r="AA47" s="74">
        <v>0</v>
      </c>
      <c r="AB47" s="74">
        <v>0</v>
      </c>
      <c r="AC47" s="74">
        <v>0</v>
      </c>
      <c r="AD47" s="74">
        <v>0</v>
      </c>
      <c r="AE47" s="74">
        <v>0</v>
      </c>
      <c r="AF47" s="74">
        <v>0</v>
      </c>
      <c r="AG47" s="74">
        <v>0</v>
      </c>
      <c r="AH47" s="74">
        <v>0</v>
      </c>
      <c r="AI47" s="74">
        <v>0</v>
      </c>
      <c r="AJ47" s="75"/>
      <c r="AK47" s="74">
        <v>0</v>
      </c>
      <c r="AL47" s="105"/>
      <c r="AM47" t="s" s="75">
        <v>111</v>
      </c>
      <c r="AN47" s="74">
        <v>0</v>
      </c>
      <c r="AO47" s="74">
        <v>0</v>
      </c>
      <c r="AP47" s="74">
        <v>0</v>
      </c>
      <c r="AQ47" s="74">
        <v>0</v>
      </c>
      <c r="AR47" s="74">
        <v>0</v>
      </c>
      <c r="AS47" s="74">
        <v>0</v>
      </c>
      <c r="AT47" s="74">
        <v>0</v>
      </c>
      <c r="AU47" s="74">
        <v>0</v>
      </c>
      <c r="AV47" s="75"/>
      <c r="AW47" s="100"/>
    </row>
    <row r="48" ht="15" customHeight="1">
      <c r="A48" t="s" s="36">
        <v>104</v>
      </c>
      <c r="B48" s="76">
        <v>0.17</v>
      </c>
      <c r="C48" s="77">
        <v>0.16</v>
      </c>
      <c r="D48" s="77">
        <v>5.6</v>
      </c>
      <c r="E48" s="78">
        <v>0.93576134017298</v>
      </c>
      <c r="F48" s="76">
        <v>-0.07</v>
      </c>
      <c r="G48" s="77">
        <v>0.14</v>
      </c>
      <c r="H48" s="77">
        <v>0.38</v>
      </c>
      <c r="I48" s="78">
        <v>0.4</v>
      </c>
      <c r="J48" s="76">
        <v>-0.08</v>
      </c>
      <c r="K48" s="77">
        <v>-0.77</v>
      </c>
      <c r="L48" s="77">
        <v>-0.08</v>
      </c>
      <c r="M48" s="78">
        <v>1.08</v>
      </c>
      <c r="N48" s="76">
        <v>1.25</v>
      </c>
      <c r="O48" s="77">
        <v>1.42</v>
      </c>
      <c r="P48" s="77">
        <v>1.91</v>
      </c>
      <c r="Q48" s="78">
        <v>2.24</v>
      </c>
      <c r="R48" s="76">
        <v>2.48</v>
      </c>
      <c r="S48" s="77">
        <v>2.53</v>
      </c>
      <c r="T48" s="77">
        <v>2.79</v>
      </c>
      <c r="U48" s="78">
        <v>2.76</v>
      </c>
      <c r="V48" s="79">
        <v>2.35</v>
      </c>
      <c r="W48" s="79">
        <v>2.67</v>
      </c>
      <c r="X48" s="79">
        <v>3.01</v>
      </c>
      <c r="Y48" s="79">
        <v>2.68</v>
      </c>
      <c r="Z48" s="79">
        <v>2.47</v>
      </c>
      <c r="AA48" s="79">
        <v>2.54</v>
      </c>
      <c r="AB48" s="79">
        <v>2.79</v>
      </c>
      <c r="AC48" s="79">
        <v>1.93</v>
      </c>
      <c r="AD48" s="79">
        <v>1.92</v>
      </c>
      <c r="AE48" s="79">
        <v>1.75</v>
      </c>
      <c r="AF48" s="79">
        <v>2.48122370335417</v>
      </c>
      <c r="AG48" s="79">
        <v>1.79078865545226</v>
      </c>
      <c r="AH48" s="79">
        <v>4.4255990533478</v>
      </c>
      <c r="AI48" s="79">
        <v>3.01943540101015</v>
      </c>
      <c r="AJ48" s="41"/>
      <c r="AK48" s="79">
        <f>SUM(AK46:AK47)</f>
        <v>3.48263214500987</v>
      </c>
      <c r="AL48" s="105"/>
      <c r="AM48" s="79">
        <v>6.71929301351771</v>
      </c>
      <c r="AN48" s="79">
        <v>0.85</v>
      </c>
      <c r="AO48" s="79">
        <v>0.18</v>
      </c>
      <c r="AP48" s="79">
        <v>6.79</v>
      </c>
      <c r="AQ48" s="79">
        <v>10.55</v>
      </c>
      <c r="AR48" s="79">
        <v>10.7</v>
      </c>
      <c r="AS48" s="79">
        <v>9.73</v>
      </c>
      <c r="AT48" s="79">
        <v>7.95</v>
      </c>
      <c r="AU48" s="79">
        <f>SUM(AU46:AU47)</f>
        <v>10.92</v>
      </c>
      <c r="AV48" s="41"/>
      <c r="AW48" s="100"/>
    </row>
    <row r="49" ht="15" customHeight="1">
      <c r="A49" s="36"/>
      <c r="B49" s="111"/>
      <c r="C49" s="112"/>
      <c r="D49" s="112"/>
      <c r="E49" s="113"/>
      <c r="F49" s="111"/>
      <c r="G49" s="112"/>
      <c r="H49" s="112"/>
      <c r="I49" s="113"/>
      <c r="J49" s="111"/>
      <c r="K49" s="112"/>
      <c r="L49" s="112"/>
      <c r="M49" s="113"/>
      <c r="N49" s="111"/>
      <c r="O49" s="112"/>
      <c r="P49" s="112"/>
      <c r="Q49" s="113"/>
      <c r="R49" s="111"/>
      <c r="S49" s="112"/>
      <c r="T49" s="112"/>
      <c r="U49" s="113"/>
      <c r="V49" s="42"/>
      <c r="W49" s="42"/>
      <c r="X49" s="42"/>
      <c r="Y49" s="42"/>
      <c r="Z49" s="42"/>
      <c r="AA49" s="42"/>
      <c r="AB49" s="42"/>
      <c r="AC49" s="42"/>
      <c r="AD49" s="42"/>
      <c r="AE49" s="42"/>
      <c r="AF49" s="42"/>
      <c r="AG49" s="42"/>
      <c r="AH49" s="42"/>
      <c r="AI49" s="42"/>
      <c r="AJ49" s="42"/>
      <c r="AK49" s="42"/>
      <c r="AL49" s="105"/>
      <c r="AM49" s="42"/>
      <c r="AN49" s="42"/>
      <c r="AO49" s="42"/>
      <c r="AP49" s="42"/>
      <c r="AQ49" s="42"/>
      <c r="AR49" s="42"/>
      <c r="AS49" s="42"/>
      <c r="AT49" s="42"/>
      <c r="AU49" s="42"/>
      <c r="AV49" s="42"/>
      <c r="AW49" s="100"/>
    </row>
    <row r="50" ht="45" customHeight="1">
      <c r="A50" t="s" s="36">
        <v>116</v>
      </c>
      <c r="B50" s="111"/>
      <c r="C50" s="112"/>
      <c r="D50" s="112"/>
      <c r="E50" s="113"/>
      <c r="F50" s="111"/>
      <c r="G50" s="112"/>
      <c r="H50" s="112"/>
      <c r="I50" s="113"/>
      <c r="J50" s="111"/>
      <c r="K50" s="112"/>
      <c r="L50" s="112"/>
      <c r="M50" s="113"/>
      <c r="N50" s="111"/>
      <c r="O50" s="112"/>
      <c r="P50" s="112"/>
      <c r="Q50" s="113"/>
      <c r="R50" s="111"/>
      <c r="S50" s="112"/>
      <c r="T50" s="112"/>
      <c r="U50" s="113"/>
      <c r="V50" s="42"/>
      <c r="W50" s="42"/>
      <c r="X50" s="42"/>
      <c r="Y50" s="42"/>
      <c r="Z50" s="42"/>
      <c r="AA50" s="42"/>
      <c r="AB50" s="42"/>
      <c r="AC50" s="42"/>
      <c r="AD50" s="42"/>
      <c r="AE50" s="42"/>
      <c r="AF50" s="42"/>
      <c r="AG50" s="42"/>
      <c r="AH50" s="42"/>
      <c r="AI50" s="42"/>
      <c r="AJ50" s="42"/>
      <c r="AK50" s="42"/>
      <c r="AL50" s="105"/>
      <c r="AM50" s="42"/>
      <c r="AN50" s="42"/>
      <c r="AO50" s="42"/>
      <c r="AP50" s="42"/>
      <c r="AQ50" s="42"/>
      <c r="AR50" s="42"/>
      <c r="AS50" s="42"/>
      <c r="AT50" s="42"/>
      <c r="AU50" s="42"/>
      <c r="AV50" s="42"/>
      <c r="AW50" s="100"/>
    </row>
    <row r="51" ht="15" customHeight="1">
      <c r="A51" t="s" s="36">
        <v>117</v>
      </c>
      <c r="B51" s="80">
        <v>343661000</v>
      </c>
      <c r="C51" s="81">
        <v>344120000</v>
      </c>
      <c r="D51" s="81">
        <v>322533000</v>
      </c>
      <c r="E51" s="82">
        <v>293170000</v>
      </c>
      <c r="F51" s="80">
        <v>287227000</v>
      </c>
      <c r="G51" s="81">
        <v>281241000</v>
      </c>
      <c r="H51" s="81">
        <v>279074000</v>
      </c>
      <c r="I51" s="82">
        <v>280766000</v>
      </c>
      <c r="J51" s="80">
        <v>279933000</v>
      </c>
      <c r="K51" s="81">
        <v>279142000</v>
      </c>
      <c r="L51" s="81">
        <v>279467000</v>
      </c>
      <c r="M51" s="82">
        <v>280484000</v>
      </c>
      <c r="N51" s="80">
        <v>277526000</v>
      </c>
      <c r="O51" s="81">
        <v>272686000</v>
      </c>
      <c r="P51" s="81">
        <v>266557000</v>
      </c>
      <c r="Q51" s="82">
        <v>265642000</v>
      </c>
      <c r="R51" s="80">
        <v>263089000</v>
      </c>
      <c r="S51" s="81">
        <v>262579000</v>
      </c>
      <c r="T51" s="81">
        <v>262180000</v>
      </c>
      <c r="U51" s="82">
        <v>259618000</v>
      </c>
      <c r="V51" s="83">
        <v>259576000</v>
      </c>
      <c r="W51" s="83">
        <v>259160000</v>
      </c>
      <c r="X51" s="83">
        <v>257488000</v>
      </c>
      <c r="Y51" s="83">
        <v>257285000</v>
      </c>
      <c r="Z51" s="83">
        <v>256567000</v>
      </c>
      <c r="AA51" s="83">
        <v>255478000</v>
      </c>
      <c r="AB51" s="83">
        <v>254458000</v>
      </c>
      <c r="AC51" s="83">
        <v>254349000</v>
      </c>
      <c r="AD51" s="83">
        <v>253709000</v>
      </c>
      <c r="AE51" s="83">
        <v>252418000</v>
      </c>
      <c r="AF51" s="83">
        <v>252170000</v>
      </c>
      <c r="AG51" s="83">
        <v>252544000</v>
      </c>
      <c r="AH51" s="83">
        <v>252715000</v>
      </c>
      <c r="AI51" s="83">
        <v>252415000</v>
      </c>
      <c r="AJ51" s="42"/>
      <c r="AK51" s="83">
        <v>252123000</v>
      </c>
      <c r="AL51" s="105"/>
      <c r="AM51" s="83">
        <v>325781000</v>
      </c>
      <c r="AN51" s="83">
        <v>282056000</v>
      </c>
      <c r="AO51" s="83">
        <v>279763000</v>
      </c>
      <c r="AP51" s="83">
        <v>270687000</v>
      </c>
      <c r="AQ51" s="83">
        <v>261879000</v>
      </c>
      <c r="AR51" s="83">
        <v>258381000</v>
      </c>
      <c r="AS51" s="83">
        <v>255208000</v>
      </c>
      <c r="AT51" s="83">
        <v>252703000</v>
      </c>
      <c r="AU51" s="83">
        <v>252414000</v>
      </c>
      <c r="AV51" s="42"/>
      <c r="AW51" s="100"/>
    </row>
    <row r="52" ht="15" customHeight="1">
      <c r="A52" t="s" s="36">
        <v>118</v>
      </c>
      <c r="B52" s="80">
        <v>346899000</v>
      </c>
      <c r="C52" s="81">
        <v>347027000</v>
      </c>
      <c r="D52" s="81">
        <v>325267000</v>
      </c>
      <c r="E52" s="82">
        <v>294947000</v>
      </c>
      <c r="F52" s="80">
        <v>287227000</v>
      </c>
      <c r="G52" s="81">
        <v>285088000</v>
      </c>
      <c r="H52" s="81">
        <v>283518000</v>
      </c>
      <c r="I52" s="82">
        <v>285518000</v>
      </c>
      <c r="J52" s="80">
        <v>279933000</v>
      </c>
      <c r="K52" s="81">
        <v>279142000</v>
      </c>
      <c r="L52" s="81">
        <v>279467000</v>
      </c>
      <c r="M52" s="82">
        <v>285258000</v>
      </c>
      <c r="N52" s="80">
        <v>283263000</v>
      </c>
      <c r="O52" s="81">
        <v>278735000</v>
      </c>
      <c r="P52" s="81">
        <v>271359000</v>
      </c>
      <c r="Q52" s="82">
        <v>268545000</v>
      </c>
      <c r="R52" s="80">
        <v>265109000</v>
      </c>
      <c r="S52" s="81">
        <v>264692000</v>
      </c>
      <c r="T52" s="81">
        <v>264705000</v>
      </c>
      <c r="U52" s="82">
        <v>261448000</v>
      </c>
      <c r="V52" s="83">
        <v>261210000</v>
      </c>
      <c r="W52" s="83">
        <v>261303000</v>
      </c>
      <c r="X52" s="83">
        <v>261095000</v>
      </c>
      <c r="Y52" s="83">
        <v>260298000</v>
      </c>
      <c r="Z52" s="83">
        <v>258954000</v>
      </c>
      <c r="AA52" s="83">
        <v>258732000</v>
      </c>
      <c r="AB52" s="83">
        <v>257717000</v>
      </c>
      <c r="AC52" s="83">
        <v>256628000</v>
      </c>
      <c r="AD52" s="83">
        <v>255018000</v>
      </c>
      <c r="AE52" s="83">
        <v>253844000</v>
      </c>
      <c r="AF52" s="83">
        <v>254310000</v>
      </c>
      <c r="AG52" s="83">
        <v>254078000</v>
      </c>
      <c r="AH52" s="83">
        <v>253525000</v>
      </c>
      <c r="AI52" s="83">
        <v>254021000</v>
      </c>
      <c r="AJ52" s="42"/>
      <c r="AK52" s="83">
        <v>253831000</v>
      </c>
      <c r="AL52" s="105"/>
      <c r="AM52" s="83">
        <v>328606000</v>
      </c>
      <c r="AN52" s="83">
        <v>285911000</v>
      </c>
      <c r="AO52" s="83">
        <v>283809000</v>
      </c>
      <c r="AP52" s="83">
        <v>275646000</v>
      </c>
      <c r="AQ52" s="83">
        <v>264053000</v>
      </c>
      <c r="AR52" s="83">
        <v>261370000</v>
      </c>
      <c r="AS52" s="83">
        <v>257848000</v>
      </c>
      <c r="AT52" s="83">
        <v>254331000</v>
      </c>
      <c r="AU52" s="83">
        <v>253845000</v>
      </c>
      <c r="AV52" s="42"/>
      <c r="AW52" s="100"/>
    </row>
    <row r="53" ht="15" customHeight="1">
      <c r="A53" s="36"/>
      <c r="B53" s="111"/>
      <c r="C53" s="112"/>
      <c r="D53" s="112"/>
      <c r="E53" s="113"/>
      <c r="F53" s="111"/>
      <c r="G53" s="112"/>
      <c r="H53" s="112"/>
      <c r="I53" s="113"/>
      <c r="J53" s="111"/>
      <c r="K53" s="112"/>
      <c r="L53" s="112"/>
      <c r="M53" s="113"/>
      <c r="N53" s="111"/>
      <c r="O53" s="112"/>
      <c r="P53" s="112"/>
      <c r="Q53" s="113"/>
      <c r="R53" s="111"/>
      <c r="S53" s="112"/>
      <c r="T53" s="112"/>
      <c r="U53" s="113"/>
      <c r="V53" s="42"/>
      <c r="W53" s="42"/>
      <c r="X53" s="42"/>
      <c r="Y53" s="42"/>
      <c r="Z53" s="42"/>
      <c r="AA53" s="42"/>
      <c r="AB53" s="42"/>
      <c r="AC53" s="42"/>
      <c r="AD53" s="42"/>
      <c r="AE53" s="42"/>
      <c r="AF53" s="42"/>
      <c r="AG53" s="42"/>
      <c r="AH53" s="42"/>
      <c r="AI53" s="42"/>
      <c r="AJ53" s="42"/>
      <c r="AK53" s="42"/>
      <c r="AL53" s="105"/>
      <c r="AM53" s="42"/>
      <c r="AN53" s="42"/>
      <c r="AO53" s="42"/>
      <c r="AP53" s="42"/>
      <c r="AQ53" s="42"/>
      <c r="AR53" s="42"/>
      <c r="AS53" s="42"/>
      <c r="AT53" s="42"/>
      <c r="AU53" s="42"/>
      <c r="AV53" s="42"/>
      <c r="AW53" s="100"/>
    </row>
    <row r="54" ht="15" customHeight="1">
      <c r="A54" t="s" s="36">
        <v>119</v>
      </c>
      <c r="B54" s="111"/>
      <c r="C54" s="112"/>
      <c r="D54" s="84">
        <v>0.25</v>
      </c>
      <c r="E54" s="85">
        <v>0.25</v>
      </c>
      <c r="F54" s="86">
        <v>0.25</v>
      </c>
      <c r="G54" s="84">
        <v>0.25</v>
      </c>
      <c r="H54" s="87">
        <v>0.375</v>
      </c>
      <c r="I54" s="88">
        <v>0.375</v>
      </c>
      <c r="J54" s="89">
        <v>0.375</v>
      </c>
      <c r="K54" s="87">
        <v>0.375</v>
      </c>
      <c r="L54" s="87">
        <v>0.375</v>
      </c>
      <c r="M54" s="88">
        <v>0.375</v>
      </c>
      <c r="N54" s="90">
        <v>0.5625</v>
      </c>
      <c r="O54" s="91">
        <v>0.5625</v>
      </c>
      <c r="P54" s="91">
        <v>0.5625</v>
      </c>
      <c r="Q54" s="92">
        <v>0.5625</v>
      </c>
      <c r="R54" s="90">
        <v>0.845</v>
      </c>
      <c r="S54" s="91">
        <v>0.845</v>
      </c>
      <c r="T54" s="91">
        <v>0.845</v>
      </c>
      <c r="U54" s="92">
        <v>0.845</v>
      </c>
      <c r="V54" s="93">
        <v>1.014</v>
      </c>
      <c r="W54" s="93">
        <v>1.014</v>
      </c>
      <c r="X54" s="93">
        <v>1.014</v>
      </c>
      <c r="Y54" s="93">
        <v>1.014</v>
      </c>
      <c r="Z54" s="93">
        <v>1.014</v>
      </c>
      <c r="AA54" s="93">
        <v>1.014</v>
      </c>
      <c r="AB54" s="93">
        <v>1.014</v>
      </c>
      <c r="AC54" s="93">
        <v>1.014</v>
      </c>
      <c r="AD54" s="93">
        <v>1.014</v>
      </c>
      <c r="AE54" s="93">
        <v>1.014</v>
      </c>
      <c r="AF54" s="93">
        <v>1.014</v>
      </c>
      <c r="AG54" s="93">
        <v>1.014</v>
      </c>
      <c r="AH54" s="93">
        <v>1.014</v>
      </c>
      <c r="AI54" s="93">
        <v>1.014</v>
      </c>
      <c r="AJ54" s="42"/>
      <c r="AK54" s="93">
        <v>1.014</v>
      </c>
      <c r="AL54" s="105"/>
      <c r="AM54" s="94">
        <v>0.5</v>
      </c>
      <c r="AN54" s="94">
        <f>SUM(F54:I54)</f>
        <v>1.25</v>
      </c>
      <c r="AO54" s="94">
        <v>1.5</v>
      </c>
      <c r="AP54" s="94">
        <v>2.25</v>
      </c>
      <c r="AQ54" s="95">
        <f>SUM(R54:U54)</f>
        <v>3.38</v>
      </c>
      <c r="AR54" s="95">
        <v>4.056</v>
      </c>
      <c r="AS54" s="95">
        <v>4.056</v>
      </c>
      <c r="AT54" s="95">
        <v>4.056</v>
      </c>
      <c r="AU54" s="95">
        <v>3.042</v>
      </c>
      <c r="AV54" s="42"/>
      <c r="AW54" s="100"/>
    </row>
    <row r="55" ht="15" customHeight="1">
      <c r="A55" s="118"/>
      <c r="B55" s="119"/>
      <c r="C55" s="120"/>
      <c r="D55" s="120"/>
      <c r="E55" s="121"/>
      <c r="F55" s="119"/>
      <c r="G55" s="120"/>
      <c r="H55" s="120"/>
      <c r="I55" s="121"/>
      <c r="J55" s="119"/>
      <c r="K55" s="120"/>
      <c r="L55" s="120"/>
      <c r="M55" s="121"/>
      <c r="N55" s="119"/>
      <c r="O55" s="120"/>
      <c r="P55" s="120"/>
      <c r="Q55" s="121"/>
      <c r="R55" s="119"/>
      <c r="S55" s="120"/>
      <c r="T55" s="120"/>
      <c r="U55" s="121"/>
      <c r="V55" s="96"/>
      <c r="W55" s="96"/>
      <c r="X55" s="96"/>
      <c r="Y55" s="96"/>
      <c r="Z55" s="96"/>
      <c r="AA55" s="96"/>
      <c r="AB55" s="96"/>
      <c r="AC55" s="96"/>
      <c r="AD55" s="96"/>
      <c r="AE55" s="96"/>
      <c r="AF55" s="96"/>
      <c r="AG55" s="96"/>
      <c r="AH55" s="96"/>
      <c r="AI55" s="96"/>
      <c r="AJ55" s="96"/>
      <c r="AK55" s="96"/>
      <c r="AL55" s="105"/>
      <c r="AM55" s="96"/>
      <c r="AN55" s="96"/>
      <c r="AO55" s="96"/>
      <c r="AP55" s="96"/>
      <c r="AQ55" s="96"/>
      <c r="AR55" s="96"/>
      <c r="AS55" s="96"/>
      <c r="AT55" s="96"/>
      <c r="AU55" s="122"/>
      <c r="AW55" s="100"/>
    </row>
    <row r="56" ht="14.166666666666666" customHeight="1">
      <c r="A56" s="123"/>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M56" s="97"/>
      <c r="AN56" s="97"/>
      <c r="AO56" s="97"/>
      <c r="AP56" s="97"/>
      <c r="AQ56" s="97"/>
      <c r="AR56" s="97"/>
      <c r="AS56" s="97"/>
      <c r="AT56" s="97"/>
      <c r="AU56" s="97"/>
      <c r="AV56" s="97"/>
    </row>
    <row r="57" ht="14.166666666666666" customHeight="1">
      <c r="AI57" s="22"/>
    </row>
    <row r="58" ht="14.166666666666666" customHeight="1">
      <c r="AI58" s="22"/>
    </row>
    <row r="59" ht="14.166666666666666" customHeight="1">
      <c r="AI59" s="22"/>
    </row>
    <row r="60" ht="14.166666666666666" customHeight="1">
      <c r="AI60" s="22"/>
    </row>
    <row r="61" ht="14.166666666666666" customHeight="1">
      <c r="AI61" s="22"/>
    </row>
    <row r="62" ht="14.166666666666666" customHeight="1">
      <c r="AI62" s="22"/>
    </row>
    <row r="63" customHeight="1">
      <c r="AI63" s="1"/>
    </row>
    <row r="64" customHeight="1">
      <c r="AI64" s="1"/>
    </row>
    <row r="65" customHeight="1">
      <c r="AI65" s="1"/>
    </row>
    <row r="66" customHeight="1">
      <c r="AI66" s="1"/>
    </row>
  </sheetData>
  <mergeCells count="1">
    <mergeCell ref="A2:E2"/>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showRuler="false" workbookViewId="0"/>
    <sheetView workbookViewId="0">
      <pane xSplit="1" topLeftCell="B1" activePane="topRight" state="frozen"/>
    </sheetView>
  </sheetViews>
  <sheetFormatPr baseColWidth="12" defaultRowHeight="15" x14ac:dyDescent="0"/>
  <cols>
    <col min="1" max="1" width="40.16"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10.55" customWidth="1"/>
    <col min="10" max="10" width="10.55" customWidth="1"/>
    <col min="11" max="11" width="10.55" customWidth="1"/>
    <col min="12" max="12" width="10.55" customWidth="1"/>
    <col min="13" max="13" width="10.55" customWidth="1"/>
    <col min="14" max="14" width="10.55" customWidth="1"/>
    <col min="15" max="15" width="10.55" customWidth="1"/>
    <col min="16" max="16" width="10.55" customWidth="1"/>
    <col min="17" max="17" width="10.55" customWidth="1"/>
    <col min="18" max="18" width="10.55" customWidth="1"/>
    <col min="19" max="19" width="10.55" customWidth="1"/>
    <col min="20" max="20" width="10.55" customWidth="1"/>
    <col min="21" max="21" width="10.55" customWidth="1"/>
    <col min="22" max="22" width="10.55" customWidth="1"/>
    <col min="23" max="23" width="9.76" customWidth="1"/>
    <col min="24" max="24" width="9.76" customWidth="1"/>
    <col min="25" max="25" width="9.76" customWidth="1"/>
    <col min="26" max="26" width="9.76" customWidth="1"/>
    <col min="27" max="27" width="9.76" customWidth="1"/>
    <col min="28" max="28" width="9.76" customWidth="1"/>
    <col min="29" max="29" width="9.76" customWidth="1"/>
    <col min="30" max="30" width="9.29" customWidth="1"/>
    <col min="31" max="31" width="9.29" customWidth="1"/>
    <col min="32" max="32" width="9.29" customWidth="1"/>
    <col min="33" max="33" width="9.29" customWidth="1"/>
    <col min="34" max="34" width="9.29" customWidth="1"/>
    <col min="35" max="35" width="9.29" customWidth="1"/>
    <col min="36" max="36" width="9.29" customWidth="1"/>
    <col min="37" max="37" width="9.29" customWidth="1"/>
    <col min="38" max="38" width="9.29" customWidth="1"/>
    <col min="39" max="39" width="9.29" customWidth="1"/>
    <col min="40" max="40" width="9.29" customWidth="1"/>
  </cols>
  <sheetData>
    <row r="1" ht="16.666666666666668" customHeight="1">
      <c r="A1" t="s" s="21">
        <v>47</v>
      </c>
      <c r="AI1" s="22"/>
    </row>
    <row r="2" ht="16.666666666666668" customHeight="1">
      <c r="A2" t="s" s="23">
        <v>120</v>
      </c>
      <c r="AI2" s="24"/>
    </row>
    <row r="3" ht="15.833333333333334" customHeight="1">
      <c r="A3" t="s" s="124">
        <v>50</v>
      </c>
      <c r="B3" t="s" s="125">
        <v>51</v>
      </c>
      <c r="C3" t="s" s="126">
        <v>52</v>
      </c>
      <c r="D3" t="s" s="126">
        <v>53</v>
      </c>
      <c r="E3" t="s" s="127">
        <v>54</v>
      </c>
      <c r="F3" t="s" s="125">
        <v>55</v>
      </c>
      <c r="G3" t="s" s="126">
        <v>56</v>
      </c>
      <c r="H3" t="s" s="126">
        <v>57</v>
      </c>
      <c r="I3" t="s" s="127">
        <v>58</v>
      </c>
      <c r="J3" t="s" s="125">
        <v>59</v>
      </c>
      <c r="K3" t="s" s="126">
        <v>60</v>
      </c>
      <c r="L3" t="s" s="126">
        <v>61</v>
      </c>
      <c r="M3" t="s" s="127">
        <v>62</v>
      </c>
      <c r="N3" t="s" s="125">
        <v>63</v>
      </c>
      <c r="O3" t="s" s="126">
        <v>64</v>
      </c>
      <c r="P3" t="s" s="126">
        <v>65</v>
      </c>
      <c r="Q3" t="s" s="127">
        <v>66</v>
      </c>
      <c r="R3" t="s" s="125">
        <v>67</v>
      </c>
      <c r="S3" t="s" s="126">
        <v>68</v>
      </c>
      <c r="T3" t="s" s="126">
        <v>69</v>
      </c>
      <c r="U3" t="s" s="127">
        <v>70</v>
      </c>
      <c r="V3" t="s" s="125">
        <v>71</v>
      </c>
      <c r="W3" t="s" s="126">
        <v>72</v>
      </c>
      <c r="X3" t="s" s="126">
        <v>73</v>
      </c>
      <c r="Y3" t="s" s="127">
        <v>74</v>
      </c>
      <c r="Z3" t="s" s="125">
        <v>75</v>
      </c>
      <c r="AA3" t="s" s="126">
        <v>76</v>
      </c>
      <c r="AB3" t="s" s="126">
        <v>77</v>
      </c>
      <c r="AC3" t="s" s="127">
        <v>78</v>
      </c>
      <c r="AD3" t="s" s="125">
        <v>79</v>
      </c>
      <c r="AE3" t="s" s="126">
        <v>80</v>
      </c>
      <c r="AF3" t="s" s="126">
        <v>81</v>
      </c>
      <c r="AG3" t="s" s="127">
        <v>82</v>
      </c>
      <c r="AH3" t="s" s="128">
        <v>83</v>
      </c>
      <c r="AI3" t="s" s="128">
        <v>84</v>
      </c>
      <c r="AJ3" t="s" s="128">
        <v>85</v>
      </c>
      <c r="AK3" s="160"/>
    </row>
    <row r="4" ht="10.833333333333334" customHeight="1">
      <c r="A4" s="161"/>
      <c r="B4" s="162"/>
      <c r="C4" s="163"/>
      <c r="D4" s="164"/>
      <c r="E4" s="165"/>
      <c r="F4" s="166"/>
      <c r="G4" s="163"/>
      <c r="H4" s="164"/>
      <c r="I4" s="165"/>
      <c r="J4" s="166"/>
      <c r="K4" s="163"/>
      <c r="L4" s="164"/>
      <c r="M4" s="165"/>
      <c r="N4" s="166"/>
      <c r="O4" s="163"/>
      <c r="P4" s="164"/>
      <c r="Q4" s="165"/>
      <c r="R4" s="166"/>
      <c r="S4" s="163"/>
      <c r="T4" s="164"/>
      <c r="U4" s="165"/>
      <c r="V4" s="166"/>
      <c r="W4" s="163"/>
      <c r="X4" s="164"/>
      <c r="Y4" s="165"/>
      <c r="Z4" s="166"/>
      <c r="AA4" s="163"/>
      <c r="AB4" s="164"/>
      <c r="AC4" s="165"/>
      <c r="AD4" s="166"/>
      <c r="AE4" s="163"/>
      <c r="AF4" s="164"/>
      <c r="AG4" s="165"/>
      <c r="AH4" s="129"/>
      <c r="AI4" s="129"/>
      <c r="AJ4" s="129"/>
      <c r="AK4" s="167"/>
    </row>
    <row r="5" ht="15" customHeight="1">
      <c r="A5" t="s" s="130">
        <v>121</v>
      </c>
      <c r="C5" s="168"/>
      <c r="D5" s="169"/>
      <c r="E5" s="170"/>
      <c r="F5" s="171"/>
      <c r="G5" s="168"/>
      <c r="H5" s="169"/>
      <c r="I5" s="170"/>
      <c r="J5" s="171"/>
      <c r="K5" s="168"/>
      <c r="L5" s="169"/>
      <c r="M5" s="170"/>
      <c r="N5" s="171"/>
      <c r="O5" s="168"/>
      <c r="P5" s="169"/>
      <c r="Q5" s="170"/>
      <c r="R5" s="171"/>
      <c r="S5" s="168"/>
      <c r="T5" s="169"/>
      <c r="U5" s="170"/>
      <c r="V5" s="171"/>
      <c r="W5" s="168"/>
      <c r="X5" s="169"/>
      <c r="Y5" s="170"/>
      <c r="Z5" s="171"/>
      <c r="AA5" s="168"/>
      <c r="AB5" s="169"/>
      <c r="AC5" s="170"/>
      <c r="AD5" s="171"/>
      <c r="AE5" s="168"/>
      <c r="AF5" s="169"/>
      <c r="AG5" s="170"/>
      <c r="AH5" s="131"/>
      <c r="AI5" s="131"/>
      <c r="AJ5" s="131"/>
      <c r="AK5" s="167"/>
    </row>
    <row r="6" ht="15" customHeight="1">
      <c r="A6" t="s" s="130">
        <v>122</v>
      </c>
      <c r="C6" s="168"/>
      <c r="D6" s="169"/>
      <c r="E6" s="170"/>
      <c r="F6" s="171"/>
      <c r="G6" s="168"/>
      <c r="H6" s="169"/>
      <c r="I6" s="170"/>
      <c r="J6" s="171"/>
      <c r="K6" s="168"/>
      <c r="L6" s="169"/>
      <c r="M6" s="170"/>
      <c r="N6" s="171"/>
      <c r="O6" s="168"/>
      <c r="P6" s="169"/>
      <c r="Q6" s="170"/>
      <c r="R6" s="171"/>
      <c r="S6" s="168"/>
      <c r="T6" s="169"/>
      <c r="U6" s="170"/>
      <c r="V6" s="171"/>
      <c r="W6" s="168"/>
      <c r="X6" s="169"/>
      <c r="Y6" s="170"/>
      <c r="Z6" s="171"/>
      <c r="AA6" s="168"/>
      <c r="AB6" s="169"/>
      <c r="AC6" s="170"/>
      <c r="AD6" s="171"/>
      <c r="AE6" s="168"/>
      <c r="AF6" s="169"/>
      <c r="AG6" s="170"/>
      <c r="AH6" s="131"/>
      <c r="AI6" s="131"/>
      <c r="AJ6" s="131"/>
      <c r="AK6" s="167"/>
    </row>
    <row r="7" ht="15" customHeight="1">
      <c r="A7" t="s" s="132">
        <v>123</v>
      </c>
      <c r="B7" s="133">
        <v>3983000000</v>
      </c>
      <c r="C7" s="134">
        <v>2981000000</v>
      </c>
      <c r="D7" s="135">
        <v>1944000000</v>
      </c>
      <c r="E7" s="136">
        <v>2789000000</v>
      </c>
      <c r="F7" s="137">
        <v>2192000000</v>
      </c>
      <c r="G7" s="134">
        <v>3030000000</v>
      </c>
      <c r="H7" s="135">
        <v>3537000000</v>
      </c>
      <c r="I7" s="136">
        <v>1045000000</v>
      </c>
      <c r="J7" s="137">
        <v>1079000000</v>
      </c>
      <c r="K7" s="134">
        <v>3266000000</v>
      </c>
      <c r="L7" s="135">
        <v>3566000000</v>
      </c>
      <c r="M7" s="136">
        <v>2275000000</v>
      </c>
      <c r="N7" s="137">
        <v>1842000000</v>
      </c>
      <c r="O7" s="134">
        <v>2910000000</v>
      </c>
      <c r="P7" s="135">
        <v>2303000000</v>
      </c>
      <c r="Q7" s="136">
        <v>2830000000</v>
      </c>
      <c r="R7" s="137">
        <v>2683000000</v>
      </c>
      <c r="S7" s="134">
        <v>3545000000</v>
      </c>
      <c r="T7" s="135">
        <v>3759000000</v>
      </c>
      <c r="U7" s="136">
        <v>3845000000</v>
      </c>
      <c r="V7" s="137">
        <v>3930000000</v>
      </c>
      <c r="W7" s="134">
        <v>3863000000</v>
      </c>
      <c r="X7" s="135">
        <v>4042000000</v>
      </c>
      <c r="Y7" s="136">
        <v>3862000000</v>
      </c>
      <c r="Z7" s="137">
        <v>2908000000</v>
      </c>
      <c r="AA7" s="134">
        <v>2859000000</v>
      </c>
      <c r="AB7" s="135">
        <v>2748000000</v>
      </c>
      <c r="AC7" s="136">
        <v>3292000000</v>
      </c>
      <c r="AD7" s="137">
        <v>3988000000</v>
      </c>
      <c r="AE7" s="134">
        <v>3170000000</v>
      </c>
      <c r="AF7" s="135">
        <v>3454000000</v>
      </c>
      <c r="AG7" s="136">
        <v>3267000000</v>
      </c>
      <c r="AH7" s="138">
        <v>3708000000</v>
      </c>
      <c r="AI7" s="138">
        <v>3222000000</v>
      </c>
      <c r="AJ7" s="138">
        <v>3943000000</v>
      </c>
      <c r="AK7" s="167"/>
    </row>
    <row r="8" ht="15" customHeight="1">
      <c r="A8" t="s" s="132">
        <v>124</v>
      </c>
      <c r="B8" s="133">
        <v>0</v>
      </c>
      <c r="C8" s="134">
        <v>0</v>
      </c>
      <c r="D8" s="135">
        <v>0</v>
      </c>
      <c r="E8" s="136">
        <v>0</v>
      </c>
      <c r="F8" s="137">
        <v>0</v>
      </c>
      <c r="G8" s="134">
        <v>0</v>
      </c>
      <c r="H8" s="135">
        <v>0</v>
      </c>
      <c r="I8" s="136">
        <v>0</v>
      </c>
      <c r="J8" s="137">
        <v>0</v>
      </c>
      <c r="K8" s="134">
        <v>0</v>
      </c>
      <c r="L8" s="135">
        <v>0</v>
      </c>
      <c r="M8" s="136">
        <v>0</v>
      </c>
      <c r="N8" s="137">
        <v>0</v>
      </c>
      <c r="O8" s="134">
        <v>0</v>
      </c>
      <c r="P8" s="135">
        <v>0</v>
      </c>
      <c r="Q8" s="136">
        <v>0</v>
      </c>
      <c r="R8" s="137">
        <v>0</v>
      </c>
      <c r="S8" s="134">
        <v>0</v>
      </c>
      <c r="T8" s="135">
        <v>0</v>
      </c>
      <c r="U8" s="136">
        <v>0</v>
      </c>
      <c r="V8" s="137">
        <v>0</v>
      </c>
      <c r="W8" s="134">
        <v>0</v>
      </c>
      <c r="X8" s="135">
        <v>0</v>
      </c>
      <c r="Y8" s="136">
        <v>409000000</v>
      </c>
      <c r="Z8" s="137">
        <v>400000000</v>
      </c>
      <c r="AA8" s="134">
        <v>400000000</v>
      </c>
      <c r="AB8" s="135">
        <v>400000000</v>
      </c>
      <c r="AC8" s="139">
        <v>0</v>
      </c>
      <c r="AD8" s="137">
        <v>0</v>
      </c>
      <c r="AE8" s="134">
        <v>0</v>
      </c>
      <c r="AF8" s="135">
        <v>500000000</v>
      </c>
      <c r="AG8" s="139">
        <v>0</v>
      </c>
      <c r="AH8" s="140">
        <v>0</v>
      </c>
      <c r="AI8" s="140">
        <v>0</v>
      </c>
      <c r="AJ8" s="140">
        <v>0</v>
      </c>
      <c r="AK8" s="167"/>
    </row>
    <row r="9" ht="15" customHeight="1">
      <c r="A9" t="s" s="132">
        <v>125</v>
      </c>
      <c r="B9" s="133">
        <v>791000000</v>
      </c>
      <c r="C9" s="134">
        <v>790000000</v>
      </c>
      <c r="D9" s="135">
        <v>845000000</v>
      </c>
      <c r="E9" s="136">
        <v>792000000</v>
      </c>
      <c r="F9" s="137">
        <v>800000000</v>
      </c>
      <c r="G9" s="134">
        <v>780000000</v>
      </c>
      <c r="H9" s="135">
        <v>786000000</v>
      </c>
      <c r="I9" s="136">
        <v>667000000</v>
      </c>
      <c r="J9" s="137">
        <v>616000000</v>
      </c>
      <c r="K9" s="134">
        <v>481000000</v>
      </c>
      <c r="L9" s="135">
        <v>755000000</v>
      </c>
      <c r="M9" s="136">
        <v>765000000</v>
      </c>
      <c r="N9" s="137">
        <v>833000000</v>
      </c>
      <c r="O9" s="134">
        <v>991000000</v>
      </c>
      <c r="P9" s="135">
        <v>979000000</v>
      </c>
      <c r="Q9" s="136">
        <v>923000000</v>
      </c>
      <c r="R9" s="137">
        <v>925000000</v>
      </c>
      <c r="S9" s="134">
        <v>996000000</v>
      </c>
      <c r="T9" s="135">
        <v>1012000000</v>
      </c>
      <c r="U9" s="136">
        <v>960000000</v>
      </c>
      <c r="V9" s="137">
        <v>1063000000</v>
      </c>
      <c r="W9" s="134">
        <v>1061000000</v>
      </c>
      <c r="X9" s="135">
        <v>939000000</v>
      </c>
      <c r="Y9" s="136">
        <v>894000000</v>
      </c>
      <c r="Z9" s="137">
        <v>881000000</v>
      </c>
      <c r="AA9" s="134">
        <v>927000000</v>
      </c>
      <c r="AB9" s="135">
        <v>1070000000</v>
      </c>
      <c r="AC9" s="136">
        <v>1032000000</v>
      </c>
      <c r="AD9" s="137">
        <v>1060000000</v>
      </c>
      <c r="AE9" s="134">
        <v>1071000000</v>
      </c>
      <c r="AF9" s="135">
        <v>1095000000</v>
      </c>
      <c r="AG9" s="136">
        <v>1055000000</v>
      </c>
      <c r="AH9" s="138">
        <v>1186000000</v>
      </c>
      <c r="AI9" s="138">
        <v>1274000000</v>
      </c>
      <c r="AJ9" s="138">
        <v>1260000000</v>
      </c>
      <c r="AK9" s="167"/>
    </row>
    <row r="10" ht="15" customHeight="1">
      <c r="A10" t="s" s="132">
        <v>126</v>
      </c>
      <c r="B10" s="141">
        <v>0</v>
      </c>
      <c r="C10" s="134">
        <v>0</v>
      </c>
      <c r="D10" s="57">
        <v>0</v>
      </c>
      <c r="E10" s="142">
        <v>0</v>
      </c>
      <c r="F10" s="43">
        <v>0</v>
      </c>
      <c r="G10" s="134">
        <v>81000000</v>
      </c>
      <c r="H10" s="57">
        <v>61000000</v>
      </c>
      <c r="I10" s="142">
        <v>50000000</v>
      </c>
      <c r="J10" s="55">
        <v>0</v>
      </c>
      <c r="K10" s="57">
        <v>0</v>
      </c>
      <c r="L10" s="57">
        <v>0</v>
      </c>
      <c r="M10" s="143">
        <v>0</v>
      </c>
      <c r="N10" s="55">
        <v>0</v>
      </c>
      <c r="O10" s="57">
        <v>0</v>
      </c>
      <c r="P10" s="57">
        <v>0</v>
      </c>
      <c r="Q10" s="143">
        <v>0</v>
      </c>
      <c r="R10" s="55">
        <v>0</v>
      </c>
      <c r="S10" s="57">
        <v>0</v>
      </c>
      <c r="T10" s="57">
        <v>0</v>
      </c>
      <c r="U10" s="143">
        <v>0</v>
      </c>
      <c r="V10" s="55">
        <v>0</v>
      </c>
      <c r="W10" s="57">
        <v>0</v>
      </c>
      <c r="X10" s="57">
        <v>0</v>
      </c>
      <c r="Y10" s="143">
        <v>0</v>
      </c>
      <c r="Z10" s="55">
        <v>0</v>
      </c>
      <c r="AA10" s="57">
        <v>0</v>
      </c>
      <c r="AB10" s="57">
        <v>0</v>
      </c>
      <c r="AC10" s="143">
        <v>0</v>
      </c>
      <c r="AD10" s="55">
        <v>0</v>
      </c>
      <c r="AE10" s="57">
        <v>294000000</v>
      </c>
      <c r="AF10" s="57">
        <v>292000000</v>
      </c>
      <c r="AG10" s="143">
        <v>372000000</v>
      </c>
      <c r="AH10" s="144">
        <v>91000000</v>
      </c>
      <c r="AI10" s="144">
        <v>92000000</v>
      </c>
      <c r="AJ10" s="144">
        <v>92000000</v>
      </c>
      <c r="AK10" s="167"/>
    </row>
    <row r="11" ht="15" customHeight="1">
      <c r="A11" t="s" s="132">
        <v>127</v>
      </c>
      <c r="B11" s="133">
        <v>1251000000</v>
      </c>
      <c r="C11" s="134">
        <v>1326000000</v>
      </c>
      <c r="D11" s="135">
        <v>1284000000</v>
      </c>
      <c r="E11" s="136">
        <v>1279000000</v>
      </c>
      <c r="F11" s="137">
        <v>1241000000</v>
      </c>
      <c r="G11" s="134">
        <v>1144000000</v>
      </c>
      <c r="H11" s="135">
        <v>1134000000</v>
      </c>
      <c r="I11" s="136">
        <v>1192000000</v>
      </c>
      <c r="J11" s="137">
        <v>1227000000</v>
      </c>
      <c r="K11" s="134">
        <v>1228000000</v>
      </c>
      <c r="L11" s="135">
        <v>1064000000</v>
      </c>
      <c r="M11" s="136">
        <v>1030000000</v>
      </c>
      <c r="N11" s="137">
        <v>1056000000</v>
      </c>
      <c r="O11" s="134">
        <v>1116000000</v>
      </c>
      <c r="P11" s="135">
        <v>1173000000</v>
      </c>
      <c r="Q11" s="136">
        <v>1189000000</v>
      </c>
      <c r="R11" s="137">
        <v>1311000000</v>
      </c>
      <c r="S11" s="134">
        <v>1462000000</v>
      </c>
      <c r="T11" s="135">
        <v>1581000000</v>
      </c>
      <c r="U11" s="136">
        <v>1782000000</v>
      </c>
      <c r="V11" s="137">
        <v>1977000000</v>
      </c>
      <c r="W11" s="134">
        <v>2107000000</v>
      </c>
      <c r="X11" s="135">
        <v>2140000000</v>
      </c>
      <c r="Y11" s="136">
        <v>2134000000</v>
      </c>
      <c r="Z11" s="137">
        <v>2102000000</v>
      </c>
      <c r="AA11" s="134">
        <v>2148000000</v>
      </c>
      <c r="AB11" s="135">
        <v>2234000000</v>
      </c>
      <c r="AC11" s="136">
        <v>2356000000</v>
      </c>
      <c r="AD11" s="137">
        <v>2350000000</v>
      </c>
      <c r="AE11" s="134">
        <v>2361000000</v>
      </c>
      <c r="AF11" s="135">
        <v>2452000000</v>
      </c>
      <c r="AG11" s="136">
        <v>2577000000</v>
      </c>
      <c r="AH11" s="138">
        <v>2523000000</v>
      </c>
      <c r="AI11" s="138">
        <v>2557000000</v>
      </c>
      <c r="AJ11" s="138">
        <v>2596000000</v>
      </c>
      <c r="AK11" s="167"/>
    </row>
    <row r="12" ht="15" customHeight="1">
      <c r="A12" t="s" s="132">
        <v>128</v>
      </c>
      <c r="B12" s="133">
        <v>536000000</v>
      </c>
      <c r="C12" s="134">
        <v>414000000</v>
      </c>
      <c r="D12" s="135">
        <v>330000000</v>
      </c>
      <c r="E12" s="136">
        <v>365000000</v>
      </c>
      <c r="F12" s="137">
        <v>387000000</v>
      </c>
      <c r="G12" s="134">
        <v>396000000</v>
      </c>
      <c r="H12" s="135">
        <v>426000000</v>
      </c>
      <c r="I12" s="136">
        <v>313000000</v>
      </c>
      <c r="J12" s="137">
        <v>327000000</v>
      </c>
      <c r="K12" s="134">
        <v>240000000</v>
      </c>
      <c r="L12" s="135">
        <v>219000000</v>
      </c>
      <c r="M12" s="136">
        <v>254000000</v>
      </c>
      <c r="N12" s="137">
        <v>293000000</v>
      </c>
      <c r="O12" s="134">
        <v>274000000</v>
      </c>
      <c r="P12" s="135">
        <v>266000000</v>
      </c>
      <c r="Q12" s="136">
        <v>286000000</v>
      </c>
      <c r="R12" s="137">
        <v>356000000</v>
      </c>
      <c r="S12" s="134">
        <v>317000000</v>
      </c>
      <c r="T12" s="135">
        <v>351000000</v>
      </c>
      <c r="U12" s="136">
        <v>348000000</v>
      </c>
      <c r="V12" s="137">
        <v>387000000</v>
      </c>
      <c r="W12" s="134">
        <v>416000000</v>
      </c>
      <c r="X12" s="135">
        <v>495000000</v>
      </c>
      <c r="Y12" s="136">
        <v>565000000</v>
      </c>
      <c r="Z12" s="137">
        <v>603000000</v>
      </c>
      <c r="AA12" s="134">
        <v>546000000</v>
      </c>
      <c r="AB12" s="135">
        <v>574000000</v>
      </c>
      <c r="AC12" s="136">
        <v>625000000</v>
      </c>
      <c r="AD12" s="137">
        <v>627000000</v>
      </c>
      <c r="AE12" s="134">
        <v>790000000</v>
      </c>
      <c r="AF12" s="135">
        <v>716000000</v>
      </c>
      <c r="AG12" s="136">
        <v>669000000</v>
      </c>
      <c r="AH12" s="138">
        <v>644000000</v>
      </c>
      <c r="AI12" s="138">
        <v>539000000</v>
      </c>
      <c r="AJ12" s="138">
        <v>544000000</v>
      </c>
      <c r="AK12" s="167"/>
    </row>
    <row r="13" ht="15" customHeight="1">
      <c r="A13" t="s" s="130">
        <v>129</v>
      </c>
      <c r="B13" s="145">
        <v>6561000000</v>
      </c>
      <c r="C13" s="146">
        <v>5511000000</v>
      </c>
      <c r="D13" s="147">
        <v>4403000000</v>
      </c>
      <c r="E13" s="148">
        <v>5225000000</v>
      </c>
      <c r="F13" s="149">
        <v>4620000000</v>
      </c>
      <c r="G13" s="146">
        <v>5431000000</v>
      </c>
      <c r="H13" s="147">
        <v>5944000000</v>
      </c>
      <c r="I13" s="148">
        <v>3267000000</v>
      </c>
      <c r="J13" s="149">
        <v>3249000000</v>
      </c>
      <c r="K13" s="146">
        <v>5215000000</v>
      </c>
      <c r="L13" s="147">
        <v>5604000000</v>
      </c>
      <c r="M13" s="148">
        <v>4324000000</v>
      </c>
      <c r="N13" s="149">
        <v>4024000000</v>
      </c>
      <c r="O13" s="146">
        <v>5291000000</v>
      </c>
      <c r="P13" s="147">
        <v>4721000000</v>
      </c>
      <c r="Q13" s="148">
        <v>5228000000</v>
      </c>
      <c r="R13" s="149">
        <v>5275000000</v>
      </c>
      <c r="S13" s="146">
        <v>6320000000</v>
      </c>
      <c r="T13" s="147">
        <v>6703000000</v>
      </c>
      <c r="U13" s="148">
        <v>6935000000</v>
      </c>
      <c r="V13" s="149">
        <v>7357000000</v>
      </c>
      <c r="W13" s="146">
        <v>7447000000</v>
      </c>
      <c r="X13" s="147">
        <v>7616000000</v>
      </c>
      <c r="Y13" s="148">
        <v>7864000000</v>
      </c>
      <c r="Z13" s="149">
        <v>6894000000</v>
      </c>
      <c r="AA13" s="146">
        <v>6880000000</v>
      </c>
      <c r="AB13" s="147">
        <v>7026000000</v>
      </c>
      <c r="AC13" s="148">
        <v>7305000000</v>
      </c>
      <c r="AD13" s="149">
        <v>8025000000</v>
      </c>
      <c r="AE13" s="146">
        <v>7686000000</v>
      </c>
      <c r="AF13" s="147">
        <v>8509000000</v>
      </c>
      <c r="AG13" s="148">
        <v>7940000000</v>
      </c>
      <c r="AH13" s="150">
        <v>8152000000</v>
      </c>
      <c r="AI13" s="150">
        <v>7684000000</v>
      </c>
      <c r="AJ13" s="150">
        <v>8435000000</v>
      </c>
      <c r="AK13" s="167"/>
    </row>
    <row r="14" ht="10.833333333333334" customHeight="1">
      <c r="A14" s="130"/>
      <c r="C14" s="168"/>
      <c r="D14" s="169"/>
      <c r="E14" s="170"/>
      <c r="F14" s="171"/>
      <c r="G14" s="168"/>
      <c r="H14" s="169"/>
      <c r="I14" s="170"/>
      <c r="J14" s="171"/>
      <c r="K14" s="168"/>
      <c r="L14" s="169"/>
      <c r="M14" s="170"/>
      <c r="N14" s="171"/>
      <c r="O14" s="168"/>
      <c r="P14" s="169"/>
      <c r="Q14" s="170"/>
      <c r="R14" s="171"/>
      <c r="S14" s="168"/>
      <c r="T14" s="169"/>
      <c r="U14" s="170"/>
      <c r="V14" s="171"/>
      <c r="W14" s="168"/>
      <c r="X14" s="169"/>
      <c r="Y14" s="170"/>
      <c r="Z14" s="171"/>
      <c r="AA14" s="168"/>
      <c r="AB14" s="169"/>
      <c r="AC14" s="170"/>
      <c r="AD14" s="171"/>
      <c r="AE14" s="168"/>
      <c r="AF14" s="169"/>
      <c r="AG14" s="170"/>
      <c r="AH14" s="131"/>
      <c r="AI14" s="131"/>
      <c r="AJ14" s="131"/>
      <c r="AK14" s="167"/>
    </row>
    <row r="15" ht="15" customHeight="1">
      <c r="A15" t="s" s="130">
        <v>130</v>
      </c>
      <c r="C15" s="168"/>
      <c r="D15" s="169"/>
      <c r="E15" s="170"/>
      <c r="F15" s="171"/>
      <c r="G15" s="168"/>
      <c r="H15" s="169"/>
      <c r="I15" s="170"/>
      <c r="J15" s="171"/>
      <c r="K15" s="168"/>
      <c r="L15" s="169"/>
      <c r="M15" s="170"/>
      <c r="N15" s="171"/>
      <c r="O15" s="168"/>
      <c r="P15" s="169"/>
      <c r="Q15" s="170"/>
      <c r="R15" s="171"/>
      <c r="S15" s="168"/>
      <c r="T15" s="169"/>
      <c r="U15" s="170"/>
      <c r="V15" s="171"/>
      <c r="W15" s="168"/>
      <c r="X15" s="169"/>
      <c r="Y15" s="170"/>
      <c r="Z15" s="171"/>
      <c r="AA15" s="168"/>
      <c r="AB15" s="169"/>
      <c r="AC15" s="170"/>
      <c r="AD15" s="171"/>
      <c r="AE15" s="168"/>
      <c r="AF15" s="169"/>
      <c r="AG15" s="170"/>
      <c r="AH15" s="131"/>
      <c r="AI15" s="131"/>
      <c r="AJ15" s="131"/>
      <c r="AK15" s="167"/>
    </row>
    <row r="16" ht="15" customHeight="1">
      <c r="A16" t="s" s="132">
        <v>131</v>
      </c>
      <c r="B16" s="133">
        <v>0</v>
      </c>
      <c r="C16" s="134">
        <v>0</v>
      </c>
      <c r="D16" s="135">
        <v>0</v>
      </c>
      <c r="E16" s="136">
        <v>0</v>
      </c>
      <c r="F16" s="137">
        <v>0</v>
      </c>
      <c r="G16" s="134">
        <v>0</v>
      </c>
      <c r="H16" s="135">
        <v>0</v>
      </c>
      <c r="I16" s="136">
        <v>0</v>
      </c>
      <c r="J16" s="137">
        <v>0</v>
      </c>
      <c r="K16" s="134">
        <v>0</v>
      </c>
      <c r="L16" s="135">
        <v>0</v>
      </c>
      <c r="M16" s="136">
        <v>0</v>
      </c>
      <c r="N16" s="137">
        <v>0</v>
      </c>
      <c r="O16" s="134">
        <v>0</v>
      </c>
      <c r="P16" s="135">
        <v>0</v>
      </c>
      <c r="Q16" s="136">
        <v>0</v>
      </c>
      <c r="R16" s="137">
        <v>0</v>
      </c>
      <c r="S16" s="134">
        <v>0</v>
      </c>
      <c r="T16" s="135">
        <v>0</v>
      </c>
      <c r="U16" s="136">
        <v>0</v>
      </c>
      <c r="V16" s="137">
        <v>0</v>
      </c>
      <c r="W16" s="134">
        <v>0</v>
      </c>
      <c r="X16" s="135">
        <v>0</v>
      </c>
      <c r="Y16" s="136">
        <v>0</v>
      </c>
      <c r="Z16" s="171"/>
      <c r="AA16" s="168"/>
      <c r="AB16" s="169"/>
      <c r="AC16" s="170"/>
      <c r="AD16" s="171"/>
      <c r="AE16" s="168"/>
      <c r="AF16" s="169"/>
      <c r="AG16" s="170"/>
      <c r="AH16" s="131"/>
      <c r="AI16" s="131"/>
      <c r="AJ16" s="131"/>
      <c r="AK16" s="167"/>
    </row>
    <row r="17" ht="15" customHeight="1">
      <c r="A17" t="s" s="132">
        <v>132</v>
      </c>
      <c r="B17" s="141">
        <v>0</v>
      </c>
      <c r="C17" s="57">
        <v>0</v>
      </c>
      <c r="D17" s="57">
        <v>0</v>
      </c>
      <c r="E17" s="45">
        <v>0</v>
      </c>
      <c r="F17" s="55">
        <v>0</v>
      </c>
      <c r="G17" s="57">
        <v>0</v>
      </c>
      <c r="H17" s="57">
        <v>0</v>
      </c>
      <c r="I17" s="45">
        <v>0</v>
      </c>
      <c r="J17" s="55">
        <v>0</v>
      </c>
      <c r="K17" s="57">
        <v>0</v>
      </c>
      <c r="L17" s="57">
        <v>0</v>
      </c>
      <c r="M17" s="143">
        <v>0</v>
      </c>
      <c r="N17" s="55">
        <v>0</v>
      </c>
      <c r="O17" s="57">
        <v>0</v>
      </c>
      <c r="P17" s="57">
        <v>0</v>
      </c>
      <c r="Q17" s="143">
        <v>0</v>
      </c>
      <c r="R17" s="55">
        <v>0</v>
      </c>
      <c r="S17" s="57">
        <v>0</v>
      </c>
      <c r="T17" s="57">
        <v>0</v>
      </c>
      <c r="U17" s="143">
        <v>0</v>
      </c>
      <c r="V17" s="55">
        <v>0</v>
      </c>
      <c r="W17" s="57">
        <v>0</v>
      </c>
      <c r="X17" s="57">
        <v>0</v>
      </c>
      <c r="Y17" s="143">
        <v>0</v>
      </c>
      <c r="Z17" s="111"/>
      <c r="AA17" s="112"/>
      <c r="AB17" s="112"/>
      <c r="AC17" s="172"/>
      <c r="AD17" s="111"/>
      <c r="AE17" s="112"/>
      <c r="AF17" s="112"/>
      <c r="AG17" s="172"/>
      <c r="AH17" s="131"/>
      <c r="AI17" s="131"/>
      <c r="AJ17" s="131"/>
      <c r="AK17" s="167"/>
    </row>
    <row r="18" ht="15" customHeight="1">
      <c r="A18" t="s" s="132">
        <v>133</v>
      </c>
      <c r="B18" s="141">
        <v>0</v>
      </c>
      <c r="C18" s="57">
        <v>0</v>
      </c>
      <c r="D18" s="57">
        <v>0</v>
      </c>
      <c r="E18" s="45">
        <v>0</v>
      </c>
      <c r="F18" s="55">
        <v>0</v>
      </c>
      <c r="G18" s="57">
        <v>0</v>
      </c>
      <c r="H18" s="57">
        <v>0</v>
      </c>
      <c r="I18" s="45">
        <v>0</v>
      </c>
      <c r="J18" s="55">
        <v>0</v>
      </c>
      <c r="K18" s="57">
        <v>0</v>
      </c>
      <c r="L18" s="57">
        <v>0</v>
      </c>
      <c r="M18" s="143">
        <v>0</v>
      </c>
      <c r="N18" s="55">
        <v>0</v>
      </c>
      <c r="O18" s="57">
        <v>0</v>
      </c>
      <c r="P18" s="57">
        <v>0</v>
      </c>
      <c r="Q18" s="143">
        <v>0</v>
      </c>
      <c r="R18" s="55">
        <v>0</v>
      </c>
      <c r="S18" s="57">
        <v>0</v>
      </c>
      <c r="T18" s="57">
        <v>0</v>
      </c>
      <c r="U18" s="143">
        <v>0</v>
      </c>
      <c r="V18" s="55">
        <v>0</v>
      </c>
      <c r="W18" s="57">
        <v>0</v>
      </c>
      <c r="X18" s="57">
        <v>0</v>
      </c>
      <c r="Y18" s="142">
        <v>992000000</v>
      </c>
      <c r="Z18" s="55">
        <v>1048000000</v>
      </c>
      <c r="AA18" s="57">
        <v>1067000000</v>
      </c>
      <c r="AB18" s="57">
        <v>1131000000</v>
      </c>
      <c r="AC18" s="142">
        <v>1251000000</v>
      </c>
      <c r="AD18" s="55">
        <v>1284000000</v>
      </c>
      <c r="AE18" s="57">
        <v>1306000000</v>
      </c>
      <c r="AF18" s="57">
        <v>1313000000</v>
      </c>
      <c r="AG18" s="142">
        <v>1213000000</v>
      </c>
      <c r="AH18" s="138">
        <v>1238000000</v>
      </c>
      <c r="AI18" s="138">
        <v>1242000000</v>
      </c>
      <c r="AJ18" s="138">
        <v>1297000000</v>
      </c>
      <c r="AK18" s="167"/>
    </row>
    <row r="19" ht="15" customHeight="1">
      <c r="A19" t="s" s="132">
        <v>134</v>
      </c>
      <c r="B19" s="133">
        <v>888000000</v>
      </c>
      <c r="C19" s="134">
        <v>793000000</v>
      </c>
      <c r="D19" s="135">
        <v>632000000</v>
      </c>
      <c r="E19" s="136">
        <v>545000000</v>
      </c>
      <c r="F19" s="137">
        <v>699000000</v>
      </c>
      <c r="G19" s="134">
        <v>706000000</v>
      </c>
      <c r="H19" s="135">
        <v>712000000</v>
      </c>
      <c r="I19" s="136">
        <v>732000000</v>
      </c>
      <c r="J19" s="137">
        <v>712000000</v>
      </c>
      <c r="K19" s="134">
        <v>760000000</v>
      </c>
      <c r="L19" s="135">
        <v>924000000</v>
      </c>
      <c r="M19" s="136">
        <v>1013000000</v>
      </c>
      <c r="N19" s="137">
        <v>1039000000</v>
      </c>
      <c r="O19" s="134">
        <v>1094000000</v>
      </c>
      <c r="P19" s="135">
        <v>1070000000</v>
      </c>
      <c r="Q19" s="136">
        <v>1346000000</v>
      </c>
      <c r="R19" s="137">
        <v>1701000000</v>
      </c>
      <c r="S19" s="134">
        <v>1848000000</v>
      </c>
      <c r="T19" s="135">
        <v>1940000000</v>
      </c>
      <c r="U19" s="136">
        <v>1942000000</v>
      </c>
      <c r="V19" s="137">
        <v>2095000000</v>
      </c>
      <c r="W19" s="134">
        <v>2136000000</v>
      </c>
      <c r="X19" s="135">
        <v>2236000000</v>
      </c>
      <c r="Y19" s="136">
        <v>1297000000</v>
      </c>
      <c r="Z19" s="137">
        <v>1290000000</v>
      </c>
      <c r="AA19" s="134">
        <v>1223000000</v>
      </c>
      <c r="AB19" s="135">
        <v>1510000000</v>
      </c>
      <c r="AC19" s="136">
        <v>1796000000</v>
      </c>
      <c r="AD19" s="137">
        <v>1942000000</v>
      </c>
      <c r="AE19" s="134">
        <v>1909000000</v>
      </c>
      <c r="AF19" s="135">
        <v>2186000000</v>
      </c>
      <c r="AG19" s="136">
        <v>2584000000</v>
      </c>
      <c r="AH19" s="138">
        <v>3037000000</v>
      </c>
      <c r="AI19" s="138">
        <v>3195000000</v>
      </c>
      <c r="AJ19" s="138">
        <v>3432000000</v>
      </c>
      <c r="AK19" s="167"/>
    </row>
    <row r="20" ht="15" customHeight="1">
      <c r="A20" t="s" s="132">
        <v>135</v>
      </c>
      <c r="B20" s="133">
        <v>2307000000</v>
      </c>
      <c r="C20" s="134">
        <v>2352000000</v>
      </c>
      <c r="D20" s="135">
        <v>2394000000</v>
      </c>
      <c r="E20" s="136">
        <v>2436000000</v>
      </c>
      <c r="F20" s="137">
        <v>2407000000</v>
      </c>
      <c r="G20" s="134">
        <v>2397000000</v>
      </c>
      <c r="H20" s="135">
        <v>2401000000</v>
      </c>
      <c r="I20" s="136">
        <v>2448000000</v>
      </c>
      <c r="J20" s="137">
        <v>2397000000</v>
      </c>
      <c r="K20" s="134">
        <v>2312000000</v>
      </c>
      <c r="L20" s="135">
        <v>2255000000</v>
      </c>
      <c r="M20" s="136">
        <v>2284000000</v>
      </c>
      <c r="N20" s="137">
        <v>2304000000</v>
      </c>
      <c r="O20" s="134">
        <v>2375000000</v>
      </c>
      <c r="P20" s="135">
        <v>2510000000</v>
      </c>
      <c r="Q20" s="136">
        <v>2635000000</v>
      </c>
      <c r="R20" s="137">
        <v>2814000000</v>
      </c>
      <c r="S20" s="134">
        <v>2914000000</v>
      </c>
      <c r="T20" s="135">
        <v>2971000000</v>
      </c>
      <c r="U20" s="136">
        <v>3105000000</v>
      </c>
      <c r="V20" s="137">
        <v>3123000000</v>
      </c>
      <c r="W20" s="134">
        <v>3152000000</v>
      </c>
      <c r="X20" s="135">
        <v>3197000000</v>
      </c>
      <c r="Y20" s="136">
        <v>3323000000</v>
      </c>
      <c r="Z20" s="137">
        <v>3304000000</v>
      </c>
      <c r="AA20" s="134">
        <v>3289000000</v>
      </c>
      <c r="AB20" s="135">
        <v>3309000000</v>
      </c>
      <c r="AC20" s="136">
        <v>3267000000</v>
      </c>
      <c r="AD20" s="137">
        <v>3210000000</v>
      </c>
      <c r="AE20" s="134">
        <v>3130000000</v>
      </c>
      <c r="AF20" s="135">
        <v>3086000000</v>
      </c>
      <c r="AG20" s="136">
        <v>2977000000</v>
      </c>
      <c r="AH20" s="138">
        <v>2901000000</v>
      </c>
      <c r="AI20" s="138">
        <v>2835000000</v>
      </c>
      <c r="AJ20" s="138">
        <v>2803000000</v>
      </c>
      <c r="AK20" s="167"/>
    </row>
    <row r="21" ht="15" customHeight="1">
      <c r="A21" t="s" s="132">
        <v>136</v>
      </c>
      <c r="B21" s="133">
        <v>5494000000</v>
      </c>
      <c r="C21" s="134">
        <v>5127000000</v>
      </c>
      <c r="D21" s="135">
        <v>4762000000</v>
      </c>
      <c r="E21" s="136">
        <v>4467000000</v>
      </c>
      <c r="F21" s="137">
        <v>4094000000</v>
      </c>
      <c r="G21" s="134">
        <v>3737000000</v>
      </c>
      <c r="H21" s="135">
        <v>3406000000</v>
      </c>
      <c r="I21" s="136">
        <v>3620000000</v>
      </c>
      <c r="J21" s="137">
        <v>3218000000</v>
      </c>
      <c r="K21" s="134">
        <v>2824000000</v>
      </c>
      <c r="L21" s="135">
        <v>2380000000</v>
      </c>
      <c r="M21" s="136">
        <v>2242000000</v>
      </c>
      <c r="N21" s="137">
        <v>2057000000</v>
      </c>
      <c r="O21" s="134">
        <v>1891000000</v>
      </c>
      <c r="P21" s="135">
        <v>1741000000</v>
      </c>
      <c r="Q21" s="136">
        <v>1694000000</v>
      </c>
      <c r="R21" s="137">
        <v>1577000000</v>
      </c>
      <c r="S21" s="134">
        <v>1527000000</v>
      </c>
      <c r="T21" s="135">
        <v>1417000000</v>
      </c>
      <c r="U21" s="136">
        <v>1311000000</v>
      </c>
      <c r="V21" s="137">
        <v>1208000000</v>
      </c>
      <c r="W21" s="134">
        <v>1110000000</v>
      </c>
      <c r="X21" s="135">
        <v>1010000000</v>
      </c>
      <c r="Y21" s="136">
        <v>922000000</v>
      </c>
      <c r="Z21" s="137">
        <v>839000000</v>
      </c>
      <c r="AA21" s="134">
        <v>796000000</v>
      </c>
      <c r="AB21" s="135">
        <v>735000000</v>
      </c>
      <c r="AC21" s="136">
        <v>836000000</v>
      </c>
      <c r="AD21" s="137">
        <v>777000000</v>
      </c>
      <c r="AE21" s="134">
        <v>1121000000</v>
      </c>
      <c r="AF21" s="135">
        <v>1139000000</v>
      </c>
      <c r="AG21" s="136">
        <v>1547000000</v>
      </c>
      <c r="AH21" s="138">
        <v>1505000000</v>
      </c>
      <c r="AI21" s="138">
        <v>1441000000</v>
      </c>
      <c r="AJ21" s="138">
        <v>1381000000</v>
      </c>
      <c r="AK21" s="167"/>
    </row>
    <row r="22" ht="15" customHeight="1">
      <c r="A22" t="s" s="132">
        <v>137</v>
      </c>
      <c r="B22" s="133">
        <v>8877000000</v>
      </c>
      <c r="C22" s="134">
        <v>8861000000</v>
      </c>
      <c r="D22" s="135">
        <v>8865000000</v>
      </c>
      <c r="E22" s="136">
        <v>8857000000</v>
      </c>
      <c r="F22" s="137">
        <v>8852000000</v>
      </c>
      <c r="G22" s="134">
        <v>8788000000</v>
      </c>
      <c r="H22" s="135">
        <v>8791000000</v>
      </c>
      <c r="I22" s="136">
        <v>9949000000</v>
      </c>
      <c r="J22" s="137">
        <v>9935000000</v>
      </c>
      <c r="K22" s="134">
        <v>9946000000</v>
      </c>
      <c r="L22" s="135">
        <v>9959000000</v>
      </c>
      <c r="M22" s="136">
        <v>9984000000</v>
      </c>
      <c r="N22" s="137">
        <v>9968000000</v>
      </c>
      <c r="O22" s="134">
        <v>9971000000</v>
      </c>
      <c r="P22" s="135">
        <v>9968000000</v>
      </c>
      <c r="Q22" s="136">
        <v>9961000000</v>
      </c>
      <c r="R22" s="137">
        <v>9954000000</v>
      </c>
      <c r="S22" s="134">
        <v>9930000000</v>
      </c>
      <c r="T22" s="135">
        <v>9909000000</v>
      </c>
      <c r="U22" s="136">
        <v>9943000000</v>
      </c>
      <c r="V22" s="137">
        <v>9949000000</v>
      </c>
      <c r="W22" s="134">
        <v>9950000000</v>
      </c>
      <c r="X22" s="135">
        <v>9937000000</v>
      </c>
      <c r="Y22" s="136">
        <v>9955000000</v>
      </c>
      <c r="Z22" s="137">
        <v>9945000000</v>
      </c>
      <c r="AA22" s="134">
        <v>9941000000</v>
      </c>
      <c r="AB22" s="135">
        <v>9958000000</v>
      </c>
      <c r="AC22" s="136">
        <v>9930000000</v>
      </c>
      <c r="AD22" s="137">
        <v>9942000000</v>
      </c>
      <c r="AE22" s="134">
        <v>10098000000</v>
      </c>
      <c r="AF22" s="135">
        <v>10121000000</v>
      </c>
      <c r="AG22" s="136">
        <v>10299000000</v>
      </c>
      <c r="AH22" s="138">
        <v>10280000000</v>
      </c>
      <c r="AI22" s="138">
        <v>10268000000</v>
      </c>
      <c r="AJ22" s="138">
        <v>10259000000</v>
      </c>
      <c r="AK22" s="167"/>
    </row>
    <row r="23" ht="15" customHeight="1">
      <c r="A23" t="s" s="130">
        <v>138</v>
      </c>
      <c r="B23" s="145">
        <v>17566000000</v>
      </c>
      <c r="C23" s="146">
        <v>17133000000</v>
      </c>
      <c r="D23" s="147">
        <v>16653000000</v>
      </c>
      <c r="E23" s="148">
        <v>16305000000</v>
      </c>
      <c r="F23" s="149">
        <v>16052000000</v>
      </c>
      <c r="G23" s="146">
        <v>15628000000</v>
      </c>
      <c r="H23" s="147">
        <v>15310000000</v>
      </c>
      <c r="I23" s="148">
        <v>16749000000</v>
      </c>
      <c r="J23" s="149">
        <v>16262000000</v>
      </c>
      <c r="K23" s="146">
        <v>15842000000</v>
      </c>
      <c r="L23" s="147">
        <v>15518000000</v>
      </c>
      <c r="M23" s="148">
        <v>15523000000</v>
      </c>
      <c r="N23" s="149">
        <v>15368000000</v>
      </c>
      <c r="O23" s="146">
        <v>15331000000</v>
      </c>
      <c r="P23" s="147">
        <v>15289000000</v>
      </c>
      <c r="Q23" s="148">
        <v>15636000000</v>
      </c>
      <c r="R23" s="149">
        <v>16046000000</v>
      </c>
      <c r="S23" s="146">
        <v>16219000000</v>
      </c>
      <c r="T23" s="147">
        <v>16237000000</v>
      </c>
      <c r="U23" s="148">
        <v>16301000000</v>
      </c>
      <c r="V23" s="149">
        <v>16375000000</v>
      </c>
      <c r="W23" s="146">
        <v>16348000000</v>
      </c>
      <c r="X23" s="147">
        <v>16380000000</v>
      </c>
      <c r="Y23" s="148">
        <v>16489000000</v>
      </c>
      <c r="Z23" s="149">
        <v>16426000000</v>
      </c>
      <c r="AA23" s="146">
        <v>16316000000</v>
      </c>
      <c r="AB23" s="147">
        <v>16643000000</v>
      </c>
      <c r="AC23" s="148">
        <v>17080000000</v>
      </c>
      <c r="AD23" s="149">
        <v>17155000000</v>
      </c>
      <c r="AE23" s="146">
        <v>17564000000</v>
      </c>
      <c r="AF23" s="147">
        <v>17845000000</v>
      </c>
      <c r="AG23" s="148">
        <v>18620000000</v>
      </c>
      <c r="AH23" s="150">
        <v>18961000000</v>
      </c>
      <c r="AI23" s="150">
        <v>18981000000</v>
      </c>
      <c r="AJ23" s="150">
        <v>19172000000</v>
      </c>
      <c r="AK23" s="167"/>
    </row>
    <row r="24" ht="10.833333333333334" customHeight="1">
      <c r="A24" s="132"/>
      <c r="C24" s="168"/>
      <c r="D24" s="169"/>
      <c r="E24" s="170"/>
      <c r="F24" s="171"/>
      <c r="G24" s="168"/>
      <c r="H24" s="169"/>
      <c r="I24" s="170"/>
      <c r="J24" s="171"/>
      <c r="K24" s="168"/>
      <c r="L24" s="169"/>
      <c r="M24" s="170"/>
      <c r="N24" s="171"/>
      <c r="O24" s="168"/>
      <c r="P24" s="169"/>
      <c r="Q24" s="170"/>
      <c r="R24" s="171"/>
      <c r="S24" s="168"/>
      <c r="T24" s="169"/>
      <c r="U24" s="170"/>
      <c r="V24" s="171"/>
      <c r="W24" s="168"/>
      <c r="X24" s="169"/>
      <c r="Y24" s="170"/>
      <c r="Z24" s="171"/>
      <c r="AA24" s="168"/>
      <c r="AB24" s="169"/>
      <c r="AC24" s="170"/>
      <c r="AD24" s="171"/>
      <c r="AE24" s="168"/>
      <c r="AF24" s="169"/>
      <c r="AG24" s="170"/>
      <c r="AH24" s="131"/>
      <c r="AI24" s="131"/>
      <c r="AJ24" s="131"/>
      <c r="AK24" s="167"/>
    </row>
    <row r="25" ht="15" customHeight="1">
      <c r="A25" t="s" s="130">
        <v>139</v>
      </c>
      <c r="B25" s="145">
        <v>24127000000</v>
      </c>
      <c r="C25" s="146">
        <v>22644000000</v>
      </c>
      <c r="D25" s="147">
        <v>21056000000</v>
      </c>
      <c r="E25" s="148">
        <v>21530000000</v>
      </c>
      <c r="F25" s="149">
        <v>20672000000</v>
      </c>
      <c r="G25" s="146">
        <v>21059000000</v>
      </c>
      <c r="H25" s="147">
        <v>21254000000</v>
      </c>
      <c r="I25" s="148">
        <v>20016000000</v>
      </c>
      <c r="J25" s="149">
        <v>19511000000</v>
      </c>
      <c r="K25" s="146">
        <v>21057000000</v>
      </c>
      <c r="L25" s="147">
        <v>21122000000</v>
      </c>
      <c r="M25" s="148">
        <v>19847000000</v>
      </c>
      <c r="N25" s="149">
        <v>19392000000</v>
      </c>
      <c r="O25" s="146">
        <v>20622000000</v>
      </c>
      <c r="P25" s="147">
        <v>20010000000</v>
      </c>
      <c r="Q25" s="148">
        <v>20864000000</v>
      </c>
      <c r="R25" s="149">
        <v>21321000000</v>
      </c>
      <c r="S25" s="146">
        <v>22539000000</v>
      </c>
      <c r="T25" s="147">
        <v>22940000000</v>
      </c>
      <c r="U25" s="148">
        <v>23236000000</v>
      </c>
      <c r="V25" s="149">
        <v>23732000000</v>
      </c>
      <c r="W25" s="146">
        <v>23795000000</v>
      </c>
      <c r="X25" s="147">
        <v>23996000000</v>
      </c>
      <c r="Y25" s="148">
        <v>24353000000</v>
      </c>
      <c r="Z25" s="149">
        <v>23320000000</v>
      </c>
      <c r="AA25" s="146">
        <v>23196000000</v>
      </c>
      <c r="AB25" s="147">
        <v>23669000000</v>
      </c>
      <c r="AC25" s="148">
        <v>24385000000</v>
      </c>
      <c r="AD25" s="149">
        <v>25180000000</v>
      </c>
      <c r="AE25" s="146">
        <v>25250000000</v>
      </c>
      <c r="AF25" s="147">
        <v>26354000000</v>
      </c>
      <c r="AG25" s="148">
        <v>26560000000</v>
      </c>
      <c r="AH25" s="150">
        <v>27113000000</v>
      </c>
      <c r="AI25" s="150">
        <v>26665000000</v>
      </c>
      <c r="AJ25" s="150">
        <v>27607000000</v>
      </c>
      <c r="AK25" s="167"/>
    </row>
    <row r="26" ht="10.833333333333334" customHeight="1">
      <c r="A26" s="130"/>
      <c r="C26" s="168"/>
      <c r="D26" s="169"/>
      <c r="E26" s="170"/>
      <c r="F26" s="171"/>
      <c r="G26" s="168"/>
      <c r="H26" s="169"/>
      <c r="I26" s="170"/>
      <c r="J26" s="171"/>
      <c r="K26" s="168"/>
      <c r="L26" s="169"/>
      <c r="M26" s="170"/>
      <c r="N26" s="171"/>
      <c r="O26" s="168"/>
      <c r="P26" s="169"/>
      <c r="Q26" s="170"/>
      <c r="R26" s="171"/>
      <c r="S26" s="168"/>
      <c r="T26" s="169"/>
      <c r="U26" s="170"/>
      <c r="V26" s="171"/>
      <c r="W26" s="168"/>
      <c r="X26" s="169"/>
      <c r="Y26" s="170"/>
      <c r="Z26" s="171"/>
      <c r="AA26" s="168"/>
      <c r="AB26" s="169"/>
      <c r="AC26" s="170"/>
      <c r="AD26" s="171"/>
      <c r="AE26" s="168"/>
      <c r="AF26" s="169"/>
      <c r="AG26" s="170"/>
      <c r="AH26" s="131"/>
      <c r="AI26" s="131"/>
      <c r="AJ26" s="131"/>
      <c r="AK26" s="167"/>
    </row>
    <row r="27" ht="15" customHeight="1">
      <c r="A27" t="s" s="130">
        <v>140</v>
      </c>
      <c r="C27" s="168"/>
      <c r="D27" s="169"/>
      <c r="E27" s="170"/>
      <c r="F27" s="171"/>
      <c r="G27" s="168"/>
      <c r="H27" s="169"/>
      <c r="I27" s="170"/>
      <c r="J27" s="171"/>
      <c r="K27" s="168"/>
      <c r="L27" s="169"/>
      <c r="M27" s="170"/>
      <c r="N27" s="171"/>
      <c r="O27" s="168"/>
      <c r="P27" s="169"/>
      <c r="Q27" s="170"/>
      <c r="R27" s="171"/>
      <c r="S27" s="168"/>
      <c r="T27" s="169"/>
      <c r="U27" s="170"/>
      <c r="V27" s="171"/>
      <c r="W27" s="168"/>
      <c r="X27" s="169"/>
      <c r="Y27" s="170"/>
      <c r="Z27" s="171"/>
      <c r="AA27" s="168"/>
      <c r="AB27" s="169"/>
      <c r="AC27" s="170"/>
      <c r="AD27" s="171"/>
      <c r="AE27" s="168"/>
      <c r="AF27" s="169"/>
      <c r="AG27" s="170"/>
      <c r="AH27" s="131"/>
      <c r="AI27" s="131"/>
      <c r="AJ27" s="131"/>
      <c r="AK27" s="167"/>
    </row>
    <row r="28" ht="15" customHeight="1">
      <c r="A28" t="s" s="130">
        <v>141</v>
      </c>
      <c r="C28" s="168"/>
      <c r="D28" s="169"/>
      <c r="E28" s="170"/>
      <c r="F28" s="137">
        <v>0</v>
      </c>
      <c r="G28" s="168"/>
      <c r="H28" s="169"/>
      <c r="I28" s="170"/>
      <c r="J28" s="171"/>
      <c r="K28" s="168"/>
      <c r="L28" s="169"/>
      <c r="M28" s="170"/>
      <c r="N28" s="171"/>
      <c r="O28" s="168"/>
      <c r="P28" s="169"/>
      <c r="Q28" s="170"/>
      <c r="R28" s="171"/>
      <c r="S28" s="168"/>
      <c r="T28" s="169"/>
      <c r="U28" s="170"/>
      <c r="V28" s="171"/>
      <c r="W28" s="168"/>
      <c r="X28" s="169"/>
      <c r="Y28" s="170"/>
      <c r="Z28" s="171"/>
      <c r="AA28" s="168"/>
      <c r="AB28" s="169"/>
      <c r="AC28" s="170"/>
      <c r="AD28" s="171"/>
      <c r="AE28" s="168"/>
      <c r="AF28" s="169"/>
      <c r="AG28" s="170"/>
      <c r="AH28" s="131"/>
      <c r="AI28" s="131"/>
      <c r="AJ28" s="131"/>
      <c r="AK28" s="167"/>
    </row>
    <row r="29" ht="15" customHeight="1">
      <c r="A29" t="s" s="132">
        <v>142</v>
      </c>
      <c r="B29" s="133">
        <v>855000000</v>
      </c>
      <c r="C29" s="134">
        <v>930000000</v>
      </c>
      <c r="D29" s="135">
        <v>875000000</v>
      </c>
      <c r="E29" s="136">
        <v>923000000</v>
      </c>
      <c r="F29" s="137">
        <v>724000000</v>
      </c>
      <c r="G29" s="134">
        <v>716000000</v>
      </c>
      <c r="H29" s="135">
        <v>819000000</v>
      </c>
      <c r="I29" s="136">
        <v>903000000</v>
      </c>
      <c r="J29" s="137">
        <v>780000000</v>
      </c>
      <c r="K29" s="134">
        <v>640000000</v>
      </c>
      <c r="L29" s="135">
        <v>670000000</v>
      </c>
      <c r="M29" s="136">
        <v>958000000</v>
      </c>
      <c r="N29" s="137">
        <v>993000000</v>
      </c>
      <c r="O29" s="134">
        <v>1118000000</v>
      </c>
      <c r="P29" s="135">
        <v>1048000000</v>
      </c>
      <c r="Q29" s="136">
        <v>1111000000</v>
      </c>
      <c r="R29" s="137">
        <v>1132000000</v>
      </c>
      <c r="S29" s="134">
        <v>1191000000</v>
      </c>
      <c r="T29" s="135">
        <v>1114000000</v>
      </c>
      <c r="U29" s="136">
        <v>1185000000</v>
      </c>
      <c r="V29" s="137">
        <v>1002000000</v>
      </c>
      <c r="W29" s="134">
        <v>967000000</v>
      </c>
      <c r="X29" s="135">
        <v>959000000</v>
      </c>
      <c r="Y29" s="136">
        <v>1164000000</v>
      </c>
      <c r="Z29" s="137">
        <v>954000000</v>
      </c>
      <c r="AA29" s="134">
        <v>929000000</v>
      </c>
      <c r="AB29" s="135">
        <v>899000000</v>
      </c>
      <c r="AC29" s="136">
        <v>1017000000</v>
      </c>
      <c r="AD29" s="137">
        <v>863000000</v>
      </c>
      <c r="AE29" s="134">
        <v>892000000</v>
      </c>
      <c r="AF29" s="135">
        <v>886000000</v>
      </c>
      <c r="AG29" s="136">
        <v>997000000</v>
      </c>
      <c r="AH29" s="138">
        <v>904000000</v>
      </c>
      <c r="AI29" s="138">
        <v>984000000</v>
      </c>
      <c r="AJ29" s="138">
        <v>1089000000</v>
      </c>
      <c r="AK29" s="167"/>
    </row>
    <row r="30" ht="15" customHeight="1">
      <c r="A30" t="s" s="132">
        <v>143</v>
      </c>
      <c r="B30" s="141">
        <v>0</v>
      </c>
      <c r="C30" s="44">
        <v>0</v>
      </c>
      <c r="D30" s="57">
        <v>0</v>
      </c>
      <c r="E30" s="142">
        <v>0</v>
      </c>
      <c r="F30" s="43">
        <v>0</v>
      </c>
      <c r="G30" s="57">
        <v>0</v>
      </c>
      <c r="H30" s="57">
        <v>0</v>
      </c>
      <c r="I30" s="142">
        <v>0</v>
      </c>
      <c r="J30" s="55">
        <v>0</v>
      </c>
      <c r="K30" s="57">
        <v>0</v>
      </c>
      <c r="L30" s="57">
        <v>0</v>
      </c>
      <c r="M30" s="143">
        <v>0</v>
      </c>
      <c r="N30" s="55">
        <v>0</v>
      </c>
      <c r="O30" s="57">
        <v>0</v>
      </c>
      <c r="P30" s="57">
        <v>0</v>
      </c>
      <c r="Q30" s="143">
        <v>0</v>
      </c>
      <c r="R30" s="55">
        <v>0</v>
      </c>
      <c r="S30" s="57">
        <v>0</v>
      </c>
      <c r="T30" s="57">
        <v>0</v>
      </c>
      <c r="U30" s="143">
        <v>0</v>
      </c>
      <c r="V30" s="55">
        <v>0</v>
      </c>
      <c r="W30" s="57">
        <v>0</v>
      </c>
      <c r="X30" s="57">
        <v>0</v>
      </c>
      <c r="Y30" s="143">
        <v>0</v>
      </c>
      <c r="Z30" s="55">
        <v>0</v>
      </c>
      <c r="AA30" s="57">
        <v>0</v>
      </c>
      <c r="AB30" s="57">
        <v>0</v>
      </c>
      <c r="AC30" s="143">
        <v>0</v>
      </c>
      <c r="AD30" s="55">
        <v>0</v>
      </c>
      <c r="AE30" s="57">
        <v>0</v>
      </c>
      <c r="AF30" s="57">
        <v>0</v>
      </c>
      <c r="AG30" s="143">
        <v>0</v>
      </c>
      <c r="AH30" s="140">
        <v>0</v>
      </c>
      <c r="AI30" s="140">
        <v>0</v>
      </c>
      <c r="AJ30" s="140">
        <v>0</v>
      </c>
      <c r="AK30" s="167"/>
    </row>
    <row r="31" ht="15" customHeight="1">
      <c r="A31" t="s" s="132">
        <v>144</v>
      </c>
      <c r="B31" s="141">
        <v>0</v>
      </c>
      <c r="C31" s="44">
        <v>0</v>
      </c>
      <c r="D31" s="57">
        <v>0</v>
      </c>
      <c r="E31" s="45">
        <v>0</v>
      </c>
      <c r="F31" s="43">
        <v>0</v>
      </c>
      <c r="G31" s="57">
        <v>0</v>
      </c>
      <c r="H31" s="57">
        <v>0</v>
      </c>
      <c r="I31" s="45">
        <v>0</v>
      </c>
      <c r="J31" s="55">
        <v>0</v>
      </c>
      <c r="K31" s="57">
        <v>0</v>
      </c>
      <c r="L31" s="57">
        <v>0</v>
      </c>
      <c r="M31" s="143">
        <v>0</v>
      </c>
      <c r="N31" s="55">
        <v>0</v>
      </c>
      <c r="O31" s="57">
        <v>0</v>
      </c>
      <c r="P31" s="57">
        <v>0</v>
      </c>
      <c r="Q31" s="143">
        <v>0</v>
      </c>
      <c r="R31" s="55">
        <v>0</v>
      </c>
      <c r="S31" s="57">
        <v>0</v>
      </c>
      <c r="T31" s="57">
        <v>0</v>
      </c>
      <c r="U31" s="143">
        <v>0</v>
      </c>
      <c r="V31" s="55">
        <v>0</v>
      </c>
      <c r="W31" s="57">
        <v>0</v>
      </c>
      <c r="X31" s="57">
        <v>0</v>
      </c>
      <c r="Y31" s="143">
        <v>0</v>
      </c>
      <c r="Z31" s="55">
        <v>0</v>
      </c>
      <c r="AA31" s="57">
        <v>0</v>
      </c>
      <c r="AB31" s="57">
        <v>0</v>
      </c>
      <c r="AC31" s="143">
        <v>0</v>
      </c>
      <c r="AD31" s="55">
        <v>0</v>
      </c>
      <c r="AE31" s="57">
        <v>0</v>
      </c>
      <c r="AF31" s="57">
        <v>0</v>
      </c>
      <c r="AG31" s="143">
        <v>0</v>
      </c>
      <c r="AH31" s="140">
        <v>0</v>
      </c>
      <c r="AI31" s="140">
        <v>0</v>
      </c>
      <c r="AJ31" s="140">
        <v>0</v>
      </c>
      <c r="AK31" s="167"/>
    </row>
    <row r="32" ht="15" customHeight="1">
      <c r="A32" t="s" s="132">
        <v>145</v>
      </c>
      <c r="B32" s="141">
        <v>67000000</v>
      </c>
      <c r="C32" s="44">
        <v>64000000</v>
      </c>
      <c r="D32" s="44">
        <v>62000000</v>
      </c>
      <c r="E32" s="45">
        <v>60000000</v>
      </c>
      <c r="F32" s="43">
        <v>66000000</v>
      </c>
      <c r="G32" s="44">
        <v>53000000</v>
      </c>
      <c r="H32" s="44">
        <v>41000000</v>
      </c>
      <c r="I32" s="45">
        <v>32000000</v>
      </c>
      <c r="J32" s="43">
        <v>26000000</v>
      </c>
      <c r="K32" s="44">
        <v>25000000</v>
      </c>
      <c r="L32" s="44">
        <v>25000000</v>
      </c>
      <c r="M32" s="45">
        <v>60000000</v>
      </c>
      <c r="N32" s="43">
        <v>42000000</v>
      </c>
      <c r="O32" s="44">
        <v>36000000</v>
      </c>
      <c r="P32" s="44">
        <v>30000000</v>
      </c>
      <c r="Q32" s="45">
        <v>25000000</v>
      </c>
      <c r="R32" s="43">
        <v>16000000</v>
      </c>
      <c r="S32" s="44">
        <v>12000000</v>
      </c>
      <c r="T32" s="44">
        <v>8000000</v>
      </c>
      <c r="U32" s="45">
        <v>19000000</v>
      </c>
      <c r="V32" s="43">
        <v>27000000</v>
      </c>
      <c r="W32" s="44">
        <v>23000000</v>
      </c>
      <c r="X32" s="44">
        <v>16000000</v>
      </c>
      <c r="Y32" s="45">
        <v>92000000</v>
      </c>
      <c r="Z32" s="43">
        <v>68000000</v>
      </c>
      <c r="AA32" s="44">
        <v>62000000</v>
      </c>
      <c r="AB32" s="44">
        <v>52000000</v>
      </c>
      <c r="AC32" s="45">
        <v>147000000</v>
      </c>
      <c r="AD32" s="43">
        <v>75000000</v>
      </c>
      <c r="AE32" s="44">
        <v>65000000</v>
      </c>
      <c r="AF32" s="44">
        <v>49000000</v>
      </c>
      <c r="AG32" s="45">
        <v>189000000</v>
      </c>
      <c r="AH32" s="46">
        <v>133000000</v>
      </c>
      <c r="AI32" s="46">
        <v>111000000</v>
      </c>
      <c r="AJ32" s="46">
        <v>83000000</v>
      </c>
      <c r="AK32" s="167"/>
    </row>
    <row r="33" ht="15" customHeight="1">
      <c r="A33" t="s" s="132">
        <v>146</v>
      </c>
      <c r="B33" s="133">
        <v>994000000</v>
      </c>
      <c r="C33" s="134">
        <v>854000000</v>
      </c>
      <c r="D33" s="135">
        <v>1657000000</v>
      </c>
      <c r="E33" s="136">
        <v>1295000000</v>
      </c>
      <c r="F33" s="137">
        <v>1355000000</v>
      </c>
      <c r="G33" s="134">
        <v>1037000000</v>
      </c>
      <c r="H33" s="135">
        <v>1124000000</v>
      </c>
      <c r="I33" s="136">
        <v>856000000</v>
      </c>
      <c r="J33" s="137">
        <v>1025000000</v>
      </c>
      <c r="K33" s="134">
        <v>978000000</v>
      </c>
      <c r="L33" s="135">
        <v>967000000</v>
      </c>
      <c r="M33" s="136">
        <v>999000000</v>
      </c>
      <c r="N33" s="137">
        <v>1230000000</v>
      </c>
      <c r="O33" s="134">
        <v>1182000000</v>
      </c>
      <c r="P33" s="135">
        <v>1361000000</v>
      </c>
      <c r="Q33" s="136">
        <v>1316000000</v>
      </c>
      <c r="R33" s="137">
        <v>1697000000</v>
      </c>
      <c r="S33" s="134">
        <v>1738000000</v>
      </c>
      <c r="T33" s="135">
        <v>2097000000</v>
      </c>
      <c r="U33" s="136">
        <v>2066000000</v>
      </c>
      <c r="V33" s="137">
        <v>2186000000</v>
      </c>
      <c r="W33" s="134">
        <v>2096000000</v>
      </c>
      <c r="X33" s="135">
        <v>1990000000</v>
      </c>
      <c r="Y33" s="136">
        <v>1855000000</v>
      </c>
      <c r="Z33" s="137">
        <v>1906000000</v>
      </c>
      <c r="AA33" s="134">
        <v>1622000000</v>
      </c>
      <c r="AB33" s="135">
        <v>1542000000</v>
      </c>
      <c r="AC33" s="136">
        <v>1434000000</v>
      </c>
      <c r="AD33" s="137">
        <v>1412000000</v>
      </c>
      <c r="AE33" s="134">
        <v>1471000000</v>
      </c>
      <c r="AF33" s="135">
        <v>1384000000</v>
      </c>
      <c r="AG33" s="136">
        <v>1445000000</v>
      </c>
      <c r="AH33" s="138">
        <v>1851000000</v>
      </c>
      <c r="AI33" s="138">
        <v>1672000000</v>
      </c>
      <c r="AJ33" s="138">
        <v>1799000000</v>
      </c>
      <c r="AK33" s="167"/>
    </row>
    <row r="34" ht="15" customHeight="1">
      <c r="A34" t="s" s="132">
        <v>147</v>
      </c>
      <c r="B34" s="133">
        <v>1249000000</v>
      </c>
      <c r="C34" s="134">
        <v>2000000</v>
      </c>
      <c r="D34" s="135">
        <v>1002000000</v>
      </c>
      <c r="E34" s="136">
        <v>1107000000</v>
      </c>
      <c r="F34" s="137">
        <v>1117000000</v>
      </c>
      <c r="G34" s="134">
        <v>1177000000</v>
      </c>
      <c r="H34" s="135">
        <v>1142000000</v>
      </c>
      <c r="I34" s="136">
        <v>0</v>
      </c>
      <c r="J34" s="55">
        <v>0</v>
      </c>
      <c r="K34" s="134">
        <v>1349000000</v>
      </c>
      <c r="L34" s="135">
        <v>1749000000</v>
      </c>
      <c r="M34" s="139">
        <v>0</v>
      </c>
      <c r="N34" s="55">
        <v>0</v>
      </c>
      <c r="O34" s="57">
        <v>0</v>
      </c>
      <c r="P34" s="135">
        <v>999000000</v>
      </c>
      <c r="Q34" s="139">
        <v>0</v>
      </c>
      <c r="R34" s="55">
        <v>0</v>
      </c>
      <c r="S34" s="57">
        <v>0</v>
      </c>
      <c r="T34" s="57">
        <v>0</v>
      </c>
      <c r="U34" s="143">
        <v>0</v>
      </c>
      <c r="V34" s="55">
        <v>998000000</v>
      </c>
      <c r="W34" s="57">
        <v>999000000</v>
      </c>
      <c r="X34" s="57">
        <v>999000000</v>
      </c>
      <c r="Y34" s="142">
        <v>1000000000</v>
      </c>
      <c r="Z34" s="55">
        <v>0</v>
      </c>
      <c r="AA34" s="57">
        <v>499000000</v>
      </c>
      <c r="AB34" s="57">
        <v>499000000</v>
      </c>
      <c r="AC34" s="142">
        <v>500000000</v>
      </c>
      <c r="AD34" s="55">
        <v>1499000000</v>
      </c>
      <c r="AE34" s="57">
        <v>1999000000</v>
      </c>
      <c r="AF34" s="57">
        <v>1264000000</v>
      </c>
      <c r="AG34" s="142">
        <v>1250000000</v>
      </c>
      <c r="AH34" s="138">
        <v>750000000</v>
      </c>
      <c r="AI34" s="138">
        <v>999000000</v>
      </c>
      <c r="AJ34" s="138">
        <v>999000000</v>
      </c>
      <c r="AK34" s="167"/>
    </row>
    <row r="35" ht="15" customHeight="1">
      <c r="A35" t="s" s="130">
        <v>148</v>
      </c>
      <c r="B35" s="145">
        <v>3165000000</v>
      </c>
      <c r="C35" s="146">
        <v>1850000000</v>
      </c>
      <c r="D35" s="147">
        <v>3596000000</v>
      </c>
      <c r="E35" s="148">
        <v>3385000000</v>
      </c>
      <c r="F35" s="149">
        <v>3262000000</v>
      </c>
      <c r="G35" s="146">
        <v>2983000000</v>
      </c>
      <c r="H35" s="147">
        <v>3126000000</v>
      </c>
      <c r="I35" s="148">
        <v>1791000000</v>
      </c>
      <c r="J35" s="149">
        <v>1831000000</v>
      </c>
      <c r="K35" s="146">
        <v>2992000000</v>
      </c>
      <c r="L35" s="147">
        <v>3411000000</v>
      </c>
      <c r="M35" s="148">
        <v>2017000000</v>
      </c>
      <c r="N35" s="149">
        <v>2265000000</v>
      </c>
      <c r="O35" s="146">
        <v>2336000000</v>
      </c>
      <c r="P35" s="147">
        <v>3438000000</v>
      </c>
      <c r="Q35" s="148">
        <v>2452000000</v>
      </c>
      <c r="R35" s="149">
        <v>2845000000</v>
      </c>
      <c r="S35" s="146">
        <v>2941000000</v>
      </c>
      <c r="T35" s="147">
        <v>3219000000</v>
      </c>
      <c r="U35" s="148">
        <v>3270000000</v>
      </c>
      <c r="V35" s="149">
        <v>4213000000</v>
      </c>
      <c r="W35" s="146">
        <v>4085000000</v>
      </c>
      <c r="X35" s="147">
        <v>3964000000</v>
      </c>
      <c r="Y35" s="148">
        <v>4111000000</v>
      </c>
      <c r="Z35" s="149">
        <v>2928000000</v>
      </c>
      <c r="AA35" s="146">
        <v>3112000000</v>
      </c>
      <c r="AB35" s="147">
        <v>2992000000</v>
      </c>
      <c r="AC35" s="148">
        <v>3098000000</v>
      </c>
      <c r="AD35" s="149">
        <v>3849000000</v>
      </c>
      <c r="AE35" s="146">
        <v>4427000000</v>
      </c>
      <c r="AF35" s="147">
        <v>3583000000</v>
      </c>
      <c r="AG35" s="148">
        <v>3881000000</v>
      </c>
      <c r="AH35" s="150">
        <v>3638000000</v>
      </c>
      <c r="AI35" s="150">
        <v>3766000000</v>
      </c>
      <c r="AJ35" s="150">
        <v>3970000000</v>
      </c>
      <c r="AK35" s="167"/>
    </row>
    <row r="36" ht="10.833333333333334" customHeight="1">
      <c r="A36" s="130"/>
      <c r="C36" s="168"/>
      <c r="D36" s="169"/>
      <c r="E36" s="170"/>
      <c r="F36" s="171"/>
      <c r="G36" s="168"/>
      <c r="H36" s="169"/>
      <c r="I36" s="170"/>
      <c r="J36" s="171"/>
      <c r="K36" s="168"/>
      <c r="L36" s="169"/>
      <c r="M36" s="170"/>
      <c r="N36" s="171"/>
      <c r="O36" s="168"/>
      <c r="P36" s="169"/>
      <c r="Q36" s="170"/>
      <c r="R36" s="171"/>
      <c r="S36" s="168"/>
      <c r="T36" s="169"/>
      <c r="U36" s="170"/>
      <c r="V36" s="171"/>
      <c r="W36" s="168"/>
      <c r="X36" s="169"/>
      <c r="Y36" s="170"/>
      <c r="Z36" s="171"/>
      <c r="AA36" s="168"/>
      <c r="AB36" s="169"/>
      <c r="AC36" s="170"/>
      <c r="AD36" s="171"/>
      <c r="AE36" s="168"/>
      <c r="AF36" s="169"/>
      <c r="AG36" s="170"/>
      <c r="AH36" s="131"/>
      <c r="AI36" s="131"/>
      <c r="AJ36" s="131"/>
      <c r="AK36" s="167"/>
    </row>
    <row r="37" ht="15" customHeight="1">
      <c r="A37" t="s" s="130">
        <v>149</v>
      </c>
      <c r="C37" s="168"/>
      <c r="D37" s="169"/>
      <c r="E37" s="170"/>
      <c r="F37" s="171"/>
      <c r="G37" s="168"/>
      <c r="H37" s="169"/>
      <c r="I37" s="170"/>
      <c r="J37" s="171"/>
      <c r="K37" s="168"/>
      <c r="L37" s="169"/>
      <c r="M37" s="170"/>
      <c r="N37" s="171"/>
      <c r="O37" s="168"/>
      <c r="P37" s="169"/>
      <c r="Q37" s="170"/>
      <c r="R37" s="171"/>
      <c r="S37" s="168"/>
      <c r="T37" s="169"/>
      <c r="U37" s="170"/>
      <c r="V37" s="171"/>
      <c r="W37" s="168"/>
      <c r="X37" s="169"/>
      <c r="Y37" s="170"/>
      <c r="Z37" s="171"/>
      <c r="AA37" s="168"/>
      <c r="AB37" s="169"/>
      <c r="AC37" s="170"/>
      <c r="AD37" s="171"/>
      <c r="AE37" s="168"/>
      <c r="AF37" s="169"/>
      <c r="AG37" s="170"/>
      <c r="AH37" s="131"/>
      <c r="AI37" s="131"/>
      <c r="AJ37" s="131"/>
      <c r="AK37" s="167"/>
    </row>
    <row r="38" ht="15" customHeight="1">
      <c r="A38" t="s" s="132">
        <v>150</v>
      </c>
      <c r="B38" s="133">
        <v>5329000000</v>
      </c>
      <c r="C38" s="134">
        <v>5341000000</v>
      </c>
      <c r="D38" s="135">
        <v>5354000000</v>
      </c>
      <c r="E38" s="136">
        <v>6247000000</v>
      </c>
      <c r="F38" s="137">
        <v>6223000000</v>
      </c>
      <c r="G38" s="134">
        <v>7361000000</v>
      </c>
      <c r="H38" s="135">
        <v>7363000000</v>
      </c>
      <c r="I38" s="136">
        <v>7365000000</v>
      </c>
      <c r="J38" s="137">
        <v>7366000000</v>
      </c>
      <c r="K38" s="134">
        <v>8004000000</v>
      </c>
      <c r="L38" s="135">
        <v>7607000000</v>
      </c>
      <c r="M38" s="136">
        <v>7609000000</v>
      </c>
      <c r="N38" s="137">
        <v>7611000000</v>
      </c>
      <c r="O38" s="134">
        <v>9591000000</v>
      </c>
      <c r="P38" s="135">
        <v>8594000000</v>
      </c>
      <c r="Q38" s="136">
        <v>10572000000</v>
      </c>
      <c r="R38" s="137">
        <v>10573000000</v>
      </c>
      <c r="S38" s="134">
        <v>11160000000</v>
      </c>
      <c r="T38" s="135">
        <v>11162000000</v>
      </c>
      <c r="U38" s="136">
        <v>11165000000</v>
      </c>
      <c r="V38" s="137">
        <v>10169000000</v>
      </c>
      <c r="W38" s="134">
        <v>10171000000</v>
      </c>
      <c r="X38" s="135">
        <v>10173000000</v>
      </c>
      <c r="Y38" s="136">
        <v>10175000000</v>
      </c>
      <c r="Z38" s="137">
        <v>10178000000</v>
      </c>
      <c r="AA38" s="134">
        <v>9681000000</v>
      </c>
      <c r="AB38" s="135">
        <v>9683000000</v>
      </c>
      <c r="AC38" s="136">
        <v>10354000000</v>
      </c>
      <c r="AD38" s="137">
        <v>10226000000</v>
      </c>
      <c r="AE38" s="134">
        <v>9479000000</v>
      </c>
      <c r="AF38" s="135">
        <v>10971000000</v>
      </c>
      <c r="AG38" s="136">
        <v>10972000000</v>
      </c>
      <c r="AH38" s="138">
        <v>10974000000</v>
      </c>
      <c r="AI38" s="138">
        <v>9977000000</v>
      </c>
      <c r="AJ38" s="138">
        <v>9979000000</v>
      </c>
      <c r="AK38" s="167"/>
    </row>
    <row r="39" ht="26.666666666666668" customHeight="1">
      <c r="A39" t="s" s="132">
        <v>151</v>
      </c>
      <c r="B39" s="141">
        <v>0</v>
      </c>
      <c r="C39" s="44">
        <v>0</v>
      </c>
      <c r="D39" s="57">
        <v>0</v>
      </c>
      <c r="E39" s="151">
        <v>0</v>
      </c>
      <c r="F39" s="43">
        <v>0</v>
      </c>
      <c r="G39" s="57">
        <v>0</v>
      </c>
      <c r="H39" s="57">
        <v>0</v>
      </c>
      <c r="I39" s="45">
        <v>0</v>
      </c>
      <c r="J39" s="55">
        <v>0</v>
      </c>
      <c r="K39" s="57">
        <v>0</v>
      </c>
      <c r="L39" s="57">
        <v>0</v>
      </c>
      <c r="M39" s="151">
        <v>0</v>
      </c>
      <c r="N39" s="55">
        <v>0</v>
      </c>
      <c r="O39" s="57">
        <v>0</v>
      </c>
      <c r="P39" s="57">
        <v>0</v>
      </c>
      <c r="Q39" s="151">
        <v>0</v>
      </c>
      <c r="R39" s="55">
        <v>0</v>
      </c>
      <c r="S39" s="57">
        <v>0</v>
      </c>
      <c r="T39" s="57">
        <v>0</v>
      </c>
      <c r="U39" s="151">
        <v>0</v>
      </c>
      <c r="V39" s="55">
        <v>0</v>
      </c>
      <c r="W39" s="57">
        <v>0</v>
      </c>
      <c r="X39" s="57">
        <v>0</v>
      </c>
      <c r="Y39" s="151">
        <v>0</v>
      </c>
      <c r="Z39" s="55">
        <v>0</v>
      </c>
      <c r="AA39" s="57">
        <v>0</v>
      </c>
      <c r="AB39" s="57">
        <v>0</v>
      </c>
      <c r="AC39" s="151">
        <v>0</v>
      </c>
      <c r="AD39" s="55">
        <v>0</v>
      </c>
      <c r="AE39" s="57">
        <v>0</v>
      </c>
      <c r="AF39" s="57">
        <v>0</v>
      </c>
      <c r="AG39" s="151">
        <v>0</v>
      </c>
      <c r="AH39" s="152">
        <v>0</v>
      </c>
      <c r="AI39" s="152">
        <v>0</v>
      </c>
      <c r="AJ39" s="152">
        <v>0</v>
      </c>
      <c r="AK39" s="167"/>
    </row>
    <row r="40" ht="14.166666666666666" customHeight="1">
      <c r="A40" t="s" s="132">
        <v>152</v>
      </c>
      <c r="B40" s="141">
        <v>15000000</v>
      </c>
      <c r="C40" s="44">
        <v>9000000</v>
      </c>
      <c r="D40" s="44">
        <v>9000000</v>
      </c>
      <c r="E40" s="45">
        <v>5000000</v>
      </c>
      <c r="F40" s="43">
        <v>4000000</v>
      </c>
      <c r="G40" s="57">
        <v>0</v>
      </c>
      <c r="H40" s="57">
        <v>0</v>
      </c>
      <c r="I40" s="45">
        <v>0</v>
      </c>
      <c r="J40" s="55">
        <v>0</v>
      </c>
      <c r="K40" s="57">
        <v>0</v>
      </c>
      <c r="L40" s="57">
        <v>15000000</v>
      </c>
      <c r="M40" s="45">
        <v>14000000</v>
      </c>
      <c r="N40" s="55">
        <v>14000000</v>
      </c>
      <c r="O40" s="57">
        <v>12000000</v>
      </c>
      <c r="P40" s="57">
        <v>13000000</v>
      </c>
      <c r="Q40" s="45">
        <v>12000000</v>
      </c>
      <c r="R40" s="55">
        <v>14000000</v>
      </c>
      <c r="S40" s="57">
        <v>12000000</v>
      </c>
      <c r="T40" s="57">
        <v>12000000</v>
      </c>
      <c r="U40" s="45">
        <v>1000000</v>
      </c>
      <c r="V40" s="55">
        <v>7000000</v>
      </c>
      <c r="W40" s="57">
        <v>8000000</v>
      </c>
      <c r="X40" s="57">
        <v>3000000</v>
      </c>
      <c r="Y40" s="45">
        <v>9000000</v>
      </c>
      <c r="Z40" s="55">
        <v>9000000</v>
      </c>
      <c r="AA40" s="57">
        <v>7000000</v>
      </c>
      <c r="AB40" s="57">
        <v>4000000</v>
      </c>
      <c r="AC40" s="45">
        <v>10000000</v>
      </c>
      <c r="AD40" s="55">
        <v>4000000</v>
      </c>
      <c r="AE40" s="57">
        <v>60000000</v>
      </c>
      <c r="AF40" s="57">
        <v>60000000</v>
      </c>
      <c r="AG40" s="45">
        <v>81000000</v>
      </c>
      <c r="AH40" s="46">
        <v>76000000</v>
      </c>
      <c r="AI40" s="46">
        <v>65000000</v>
      </c>
      <c r="AJ40" s="46">
        <v>65000000</v>
      </c>
      <c r="AK40" s="167"/>
    </row>
    <row r="41" ht="14.166666666666666" customHeight="1">
      <c r="A41" t="s" s="132">
        <v>153</v>
      </c>
      <c r="B41" s="141">
        <v>650000000</v>
      </c>
      <c r="C41" s="44">
        <v>579000000</v>
      </c>
      <c r="D41" s="44">
        <v>502000000</v>
      </c>
      <c r="E41" s="45">
        <v>450000000</v>
      </c>
      <c r="F41" s="43">
        <v>390000000</v>
      </c>
      <c r="G41" s="44">
        <v>337000000</v>
      </c>
      <c r="H41" s="44">
        <v>285000000</v>
      </c>
      <c r="I41" s="45">
        <v>282000000</v>
      </c>
      <c r="J41" s="43">
        <v>199000000</v>
      </c>
      <c r="K41" s="44">
        <v>136000000</v>
      </c>
      <c r="L41" s="44">
        <v>136000000</v>
      </c>
      <c r="M41" s="45">
        <v>85000000</v>
      </c>
      <c r="N41" s="43">
        <v>85000000</v>
      </c>
      <c r="O41" s="44">
        <v>90000000</v>
      </c>
      <c r="P41" s="44">
        <v>84000000</v>
      </c>
      <c r="Q41" s="45">
        <v>57000000</v>
      </c>
      <c r="R41" s="43">
        <v>53000000</v>
      </c>
      <c r="S41" s="44">
        <v>41000000</v>
      </c>
      <c r="T41" s="44">
        <v>39000000</v>
      </c>
      <c r="U41" s="45">
        <v>45000000</v>
      </c>
      <c r="V41" s="43">
        <v>38000000</v>
      </c>
      <c r="W41" s="44">
        <v>40000000</v>
      </c>
      <c r="X41" s="44">
        <v>44000000</v>
      </c>
      <c r="Y41" s="151">
        <v>0</v>
      </c>
      <c r="Z41" s="55">
        <v>0</v>
      </c>
      <c r="AA41" s="57">
        <v>0</v>
      </c>
      <c r="AB41" s="57">
        <v>0</v>
      </c>
      <c r="AC41" s="151">
        <v>0</v>
      </c>
      <c r="AD41" s="55">
        <v>0</v>
      </c>
      <c r="AE41" s="57">
        <v>0</v>
      </c>
      <c r="AF41" s="57">
        <v>0</v>
      </c>
      <c r="AG41" s="113"/>
      <c r="AH41" s="42"/>
      <c r="AI41" s="42"/>
      <c r="AJ41" s="42"/>
      <c r="AK41" s="167"/>
    </row>
    <row r="42" ht="15" customHeight="1">
      <c r="A42" t="s" s="132">
        <v>154</v>
      </c>
      <c r="B42" s="133">
        <v>1078000000</v>
      </c>
      <c r="C42" s="134">
        <v>976000000</v>
      </c>
      <c r="D42" s="135">
        <v>790000000</v>
      </c>
      <c r="E42" s="136">
        <v>753000000</v>
      </c>
      <c r="F42" s="137">
        <v>862000000</v>
      </c>
      <c r="G42" s="134">
        <v>858000000</v>
      </c>
      <c r="H42" s="135">
        <v>885000000</v>
      </c>
      <c r="I42" s="136">
        <v>923000000</v>
      </c>
      <c r="J42" s="137">
        <v>857000000</v>
      </c>
      <c r="K42" s="134">
        <v>870000000</v>
      </c>
      <c r="L42" s="135">
        <v>880000000</v>
      </c>
      <c r="M42" s="136">
        <v>971000000</v>
      </c>
      <c r="N42" s="137">
        <v>896000000</v>
      </c>
      <c r="O42" s="134">
        <v>924000000</v>
      </c>
      <c r="P42" s="135">
        <v>909000000</v>
      </c>
      <c r="Q42" s="136">
        <v>1001000000</v>
      </c>
      <c r="R42" s="137">
        <v>1076000000</v>
      </c>
      <c r="S42" s="134">
        <v>1159000000</v>
      </c>
      <c r="T42" s="135">
        <v>1123000000</v>
      </c>
      <c r="U42" s="136">
        <v>1015000000</v>
      </c>
      <c r="V42" s="137">
        <v>1057000000</v>
      </c>
      <c r="W42" s="134">
        <v>1014000000</v>
      </c>
      <c r="X42" s="135">
        <v>1014000000</v>
      </c>
      <c r="Y42" s="136">
        <v>1098000000</v>
      </c>
      <c r="Z42" s="137">
        <v>1055000000</v>
      </c>
      <c r="AA42" s="134">
        <v>1051000000</v>
      </c>
      <c r="AB42" s="135">
        <v>1246000000</v>
      </c>
      <c r="AC42" s="136">
        <v>1392000000</v>
      </c>
      <c r="AD42" s="137">
        <v>1424000000</v>
      </c>
      <c r="AE42" s="134">
        <v>1348000000</v>
      </c>
      <c r="AF42" s="135">
        <v>1313000000</v>
      </c>
      <c r="AG42" s="136">
        <v>1175000000</v>
      </c>
      <c r="AH42" s="138">
        <v>1151000000</v>
      </c>
      <c r="AI42" s="138">
        <v>1096000000</v>
      </c>
      <c r="AJ42" s="138">
        <v>1128000000</v>
      </c>
      <c r="AK42" s="167"/>
    </row>
    <row r="43" ht="15" customHeight="1">
      <c r="A43" t="s" s="130">
        <v>155</v>
      </c>
      <c r="B43" s="145">
        <v>7072000000</v>
      </c>
      <c r="C43" s="146">
        <v>6905000000</v>
      </c>
      <c r="D43" s="147">
        <v>6655000000</v>
      </c>
      <c r="E43" s="148">
        <v>7455000000</v>
      </c>
      <c r="F43" s="149">
        <v>7479000000</v>
      </c>
      <c r="G43" s="146">
        <v>8556000000</v>
      </c>
      <c r="H43" s="147">
        <v>8533000000</v>
      </c>
      <c r="I43" s="148">
        <v>8570000000</v>
      </c>
      <c r="J43" s="149">
        <v>8422000000</v>
      </c>
      <c r="K43" s="146">
        <v>9010000000</v>
      </c>
      <c r="L43" s="147">
        <v>8638000000</v>
      </c>
      <c r="M43" s="148">
        <v>8679000000</v>
      </c>
      <c r="N43" s="149">
        <v>8606000000</v>
      </c>
      <c r="O43" s="146">
        <v>10617000000</v>
      </c>
      <c r="P43" s="147">
        <v>9600000000</v>
      </c>
      <c r="Q43" s="148">
        <v>11642000000</v>
      </c>
      <c r="R43" s="149">
        <v>11716000000</v>
      </c>
      <c r="S43" s="146">
        <v>12372000000</v>
      </c>
      <c r="T43" s="147">
        <v>12336000000</v>
      </c>
      <c r="U43" s="148">
        <v>12226000000</v>
      </c>
      <c r="V43" s="149">
        <v>11271000000</v>
      </c>
      <c r="W43" s="146">
        <v>11233000000</v>
      </c>
      <c r="X43" s="147">
        <v>11234000000</v>
      </c>
      <c r="Y43" s="148">
        <v>11282000000</v>
      </c>
      <c r="Z43" s="149">
        <v>11242000000</v>
      </c>
      <c r="AA43" s="146">
        <v>10739000000</v>
      </c>
      <c r="AB43" s="147">
        <v>10933000000</v>
      </c>
      <c r="AC43" s="148">
        <v>11756000000</v>
      </c>
      <c r="AD43" s="149">
        <v>11654000000</v>
      </c>
      <c r="AE43" s="146">
        <v>10887000000</v>
      </c>
      <c r="AF43" s="147">
        <v>12344000000</v>
      </c>
      <c r="AG43" s="148">
        <v>12228000000</v>
      </c>
      <c r="AH43" s="150">
        <v>12201000000</v>
      </c>
      <c r="AI43" s="150">
        <v>11138000000</v>
      </c>
      <c r="AJ43" s="150">
        <v>11172000000</v>
      </c>
      <c r="AK43" s="167"/>
    </row>
    <row r="44" ht="10.833333333333334" customHeight="1">
      <c r="A44" s="132"/>
      <c r="C44" s="168"/>
      <c r="D44" s="169"/>
      <c r="E44" s="170"/>
      <c r="F44" s="171"/>
      <c r="G44" s="168"/>
      <c r="H44" s="169"/>
      <c r="I44" s="170"/>
      <c r="J44" s="171"/>
      <c r="K44" s="168"/>
      <c r="L44" s="169"/>
      <c r="M44" s="170"/>
      <c r="N44" s="171"/>
      <c r="O44" s="168"/>
      <c r="P44" s="169"/>
      <c r="Q44" s="170"/>
      <c r="R44" s="171"/>
      <c r="S44" s="168"/>
      <c r="T44" s="169"/>
      <c r="U44" s="170"/>
      <c r="V44" s="171"/>
      <c r="W44" s="168"/>
      <c r="X44" s="169"/>
      <c r="Y44" s="170"/>
      <c r="Z44" s="171"/>
      <c r="AA44" s="168"/>
      <c r="AB44" s="169"/>
      <c r="AC44" s="170"/>
      <c r="AD44" s="171"/>
      <c r="AE44" s="168"/>
      <c r="AF44" s="169"/>
      <c r="AG44" s="170"/>
      <c r="AH44" s="131"/>
      <c r="AI44" s="131"/>
      <c r="AJ44" s="131"/>
      <c r="AK44" s="167"/>
    </row>
    <row r="45" ht="15" customHeight="1">
      <c r="A45" t="s" s="132">
        <v>156</v>
      </c>
      <c r="B45" s="133">
        <v>201000000</v>
      </c>
      <c r="C45" s="134">
        <v>159000000</v>
      </c>
      <c r="D45" s="135">
        <v>172000000</v>
      </c>
      <c r="E45" s="136">
        <v>185000000</v>
      </c>
      <c r="F45" s="137">
        <v>190000000</v>
      </c>
      <c r="G45" s="134">
        <v>195000000</v>
      </c>
      <c r="H45" s="135">
        <v>205000000</v>
      </c>
      <c r="I45" s="136">
        <v>214000000</v>
      </c>
      <c r="J45" s="137">
        <v>222000000</v>
      </c>
      <c r="K45" s="134">
        <v>193000000</v>
      </c>
      <c r="L45" s="135">
        <v>197000000</v>
      </c>
      <c r="M45" s="136">
        <v>207000000</v>
      </c>
      <c r="N45" s="137">
        <v>218000000</v>
      </c>
      <c r="O45" s="134">
        <v>227000000</v>
      </c>
      <c r="P45" s="135">
        <v>234000000</v>
      </c>
      <c r="Q45" s="136">
        <v>242000000</v>
      </c>
      <c r="R45" s="137">
        <v>251000000</v>
      </c>
      <c r="S45" s="134">
        <v>264000000</v>
      </c>
      <c r="T45" s="135">
        <v>279000000</v>
      </c>
      <c r="U45" s="136">
        <v>291000000</v>
      </c>
      <c r="V45" s="137">
        <v>299000000</v>
      </c>
      <c r="W45" s="134">
        <v>305000000</v>
      </c>
      <c r="X45" s="135">
        <v>310000000</v>
      </c>
      <c r="Y45" s="136">
        <v>316000000</v>
      </c>
      <c r="Z45" s="137">
        <v>321000000</v>
      </c>
      <c r="AA45" s="134">
        <v>327000000</v>
      </c>
      <c r="AB45" s="135">
        <v>338000000</v>
      </c>
      <c r="AC45" s="136">
        <v>348000000</v>
      </c>
      <c r="AD45" s="137">
        <v>355000000</v>
      </c>
      <c r="AE45" s="134">
        <v>367000000</v>
      </c>
      <c r="AF45" s="135">
        <v>382000000</v>
      </c>
      <c r="AG45" s="136">
        <v>395000000</v>
      </c>
      <c r="AH45" s="138">
        <v>347000000</v>
      </c>
      <c r="AI45" s="138">
        <v>362000000</v>
      </c>
      <c r="AJ45" s="138">
        <v>377000000</v>
      </c>
      <c r="AK45" s="167"/>
    </row>
    <row r="46" ht="15" customHeight="1">
      <c r="A46" t="s" s="132">
        <v>157</v>
      </c>
      <c r="B46" s="133">
        <v>13689000000</v>
      </c>
      <c r="C46" s="134">
        <v>13730000000</v>
      </c>
      <c r="D46" s="135">
        <v>10633000000</v>
      </c>
      <c r="E46" s="136">
        <v>10505000000</v>
      </c>
      <c r="F46" s="137">
        <v>9741000000</v>
      </c>
      <c r="G46" s="134">
        <v>9325000000</v>
      </c>
      <c r="H46" s="135">
        <v>9390000000</v>
      </c>
      <c r="I46" s="136">
        <v>9441000000</v>
      </c>
      <c r="J46" s="137">
        <v>9036000000</v>
      </c>
      <c r="K46" s="134">
        <v>8862000000</v>
      </c>
      <c r="L46" s="135">
        <v>8876000000</v>
      </c>
      <c r="M46" s="136">
        <v>8944000000</v>
      </c>
      <c r="N46" s="137">
        <v>8303000000</v>
      </c>
      <c r="O46" s="134">
        <v>7442000000</v>
      </c>
      <c r="P46" s="135">
        <v>6738000000</v>
      </c>
      <c r="Q46" s="136">
        <v>6528000000</v>
      </c>
      <c r="R46" s="137">
        <v>6509000000</v>
      </c>
      <c r="S46" s="134">
        <v>6962000000</v>
      </c>
      <c r="T46" s="135">
        <v>7106000000</v>
      </c>
      <c r="U46" s="136">
        <v>7449000000</v>
      </c>
      <c r="V46" s="137">
        <v>7949000000</v>
      </c>
      <c r="W46" s="134">
        <v>8172000000</v>
      </c>
      <c r="X46" s="135">
        <v>8488000000</v>
      </c>
      <c r="Y46" s="136">
        <v>8644000000</v>
      </c>
      <c r="Z46" s="137">
        <v>8829000000</v>
      </c>
      <c r="AA46" s="134">
        <v>9018000000</v>
      </c>
      <c r="AB46" s="135">
        <v>9406000000</v>
      </c>
      <c r="AC46" s="136">
        <v>9183000000</v>
      </c>
      <c r="AD46" s="137">
        <v>9322000000</v>
      </c>
      <c r="AE46" s="134">
        <v>9569000000</v>
      </c>
      <c r="AF46" s="135">
        <v>10045000000</v>
      </c>
      <c r="AG46" s="136">
        <v>10056000000</v>
      </c>
      <c r="AH46" s="138">
        <v>10927000000</v>
      </c>
      <c r="AI46" s="138">
        <v>11399000000</v>
      </c>
      <c r="AJ46" s="138">
        <v>12088000000</v>
      </c>
      <c r="AK46" s="167"/>
    </row>
    <row r="47" ht="15" customHeight="1">
      <c r="A47" t="s" s="130">
        <v>158</v>
      </c>
      <c r="B47" s="145">
        <v>13890000000</v>
      </c>
      <c r="C47" s="146">
        <v>13889000000</v>
      </c>
      <c r="D47" s="147">
        <v>10805000000</v>
      </c>
      <c r="E47" s="148">
        <v>10690000000</v>
      </c>
      <c r="F47" s="149">
        <v>9931000000</v>
      </c>
      <c r="G47" s="146">
        <v>9520000000</v>
      </c>
      <c r="H47" s="147">
        <v>9595000000</v>
      </c>
      <c r="I47" s="148">
        <v>9655000000</v>
      </c>
      <c r="J47" s="149">
        <v>9258000000</v>
      </c>
      <c r="K47" s="146">
        <v>9055000000</v>
      </c>
      <c r="L47" s="147">
        <v>9073000000</v>
      </c>
      <c r="M47" s="148">
        <v>9151000000</v>
      </c>
      <c r="N47" s="149">
        <v>8521000000</v>
      </c>
      <c r="O47" s="146">
        <v>7669000000</v>
      </c>
      <c r="P47" s="147">
        <v>6972000000</v>
      </c>
      <c r="Q47" s="148">
        <v>6770000000</v>
      </c>
      <c r="R47" s="149">
        <v>6760000000</v>
      </c>
      <c r="S47" s="146">
        <v>7226000000</v>
      </c>
      <c r="T47" s="147">
        <v>7385000000</v>
      </c>
      <c r="U47" s="148">
        <v>7740000000</v>
      </c>
      <c r="V47" s="149">
        <v>8248000000</v>
      </c>
      <c r="W47" s="146">
        <v>8477000000</v>
      </c>
      <c r="X47" s="147">
        <v>8798000000</v>
      </c>
      <c r="Y47" s="148">
        <v>8960000000</v>
      </c>
      <c r="Z47" s="149">
        <v>9150000000</v>
      </c>
      <c r="AA47" s="146">
        <v>9345000000</v>
      </c>
      <c r="AB47" s="147">
        <v>9744000000</v>
      </c>
      <c r="AC47" s="148">
        <v>9531000000</v>
      </c>
      <c r="AD47" s="149">
        <v>9677000000</v>
      </c>
      <c r="AE47" s="146">
        <v>9936000000</v>
      </c>
      <c r="AF47" s="147">
        <v>10427000000</v>
      </c>
      <c r="AG47" s="148">
        <v>10451000000</v>
      </c>
      <c r="AH47" s="150">
        <v>11274000000</v>
      </c>
      <c r="AI47" s="150">
        <v>11761000000</v>
      </c>
      <c r="AJ47" s="150">
        <v>12465000000</v>
      </c>
      <c r="AK47" s="167"/>
    </row>
    <row r="48" ht="10.833333333333334" customHeight="1">
      <c r="A48" s="132"/>
      <c r="C48" s="168"/>
      <c r="D48" s="169"/>
      <c r="E48" s="170"/>
      <c r="F48" s="171"/>
      <c r="G48" s="168"/>
      <c r="H48" s="169"/>
      <c r="I48" s="170"/>
      <c r="J48" s="171"/>
      <c r="K48" s="168"/>
      <c r="L48" s="169"/>
      <c r="M48" s="170"/>
      <c r="N48" s="171"/>
      <c r="O48" s="168"/>
      <c r="P48" s="169"/>
      <c r="Q48" s="170"/>
      <c r="R48" s="171"/>
      <c r="S48" s="168"/>
      <c r="T48" s="169"/>
      <c r="U48" s="170"/>
      <c r="V48" s="171"/>
      <c r="W48" s="168"/>
      <c r="X48" s="169"/>
      <c r="Y48" s="170"/>
      <c r="Z48" s="171"/>
      <c r="AA48" s="168"/>
      <c r="AB48" s="169"/>
      <c r="AC48" s="170"/>
      <c r="AD48" s="171"/>
      <c r="AE48" s="168"/>
      <c r="AF48" s="169"/>
      <c r="AG48" s="170"/>
      <c r="AH48" s="131"/>
      <c r="AI48" s="131"/>
      <c r="AJ48" s="131"/>
      <c r="AK48" s="167"/>
    </row>
    <row r="49" ht="15" customHeight="1">
      <c r="A49" t="s" s="153">
        <v>159</v>
      </c>
      <c r="B49" s="154">
        <v>24127000000</v>
      </c>
      <c r="C49" s="155">
        <v>22644000000</v>
      </c>
      <c r="D49" s="156">
        <v>21056000000</v>
      </c>
      <c r="E49" s="157">
        <v>21530000000</v>
      </c>
      <c r="F49" s="158">
        <v>20672000000</v>
      </c>
      <c r="G49" s="155">
        <v>21059000000</v>
      </c>
      <c r="H49" s="156">
        <v>21254000000</v>
      </c>
      <c r="I49" s="157">
        <v>20016000000</v>
      </c>
      <c r="J49" s="158">
        <v>19511000000</v>
      </c>
      <c r="K49" s="155">
        <v>21057000000</v>
      </c>
      <c r="L49" s="156">
        <v>21122000000</v>
      </c>
      <c r="M49" s="157">
        <v>19847000000</v>
      </c>
      <c r="N49" s="158">
        <v>19392000000</v>
      </c>
      <c r="O49" s="155">
        <v>20622000000</v>
      </c>
      <c r="P49" s="156">
        <v>20010000000</v>
      </c>
      <c r="Q49" s="157">
        <v>20864000000</v>
      </c>
      <c r="R49" s="158">
        <v>21321000000</v>
      </c>
      <c r="S49" s="155">
        <v>22539000000</v>
      </c>
      <c r="T49" s="156">
        <v>22940000000</v>
      </c>
      <c r="U49" s="157">
        <v>23236000000</v>
      </c>
      <c r="V49" s="158">
        <v>23732000000</v>
      </c>
      <c r="W49" s="155">
        <v>23795000000</v>
      </c>
      <c r="X49" s="156">
        <v>23996000000</v>
      </c>
      <c r="Y49" s="157">
        <v>24353000000</v>
      </c>
      <c r="Z49" s="158">
        <v>23320000000</v>
      </c>
      <c r="AA49" s="155">
        <v>23196000000</v>
      </c>
      <c r="AB49" s="156">
        <v>23669000000</v>
      </c>
      <c r="AC49" s="157">
        <v>24385000000</v>
      </c>
      <c r="AD49" s="158">
        <v>25180000000</v>
      </c>
      <c r="AE49" s="155">
        <v>25250000000</v>
      </c>
      <c r="AF49" s="156">
        <v>26354000000</v>
      </c>
      <c r="AG49" s="157">
        <v>26560000000</v>
      </c>
      <c r="AH49" s="159">
        <v>27113000000</v>
      </c>
      <c r="AI49" s="159">
        <v>26665000000</v>
      </c>
      <c r="AJ49" s="159">
        <v>27607000000</v>
      </c>
      <c r="AK49" s="167"/>
    </row>
    <row r="50" ht="14.166666666666666" customHeight="1">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row>
    <row r="51" ht="14.166666666666666" customHeight="1">
      <c r="A51" s="173"/>
      <c r="AI51" s="22"/>
    </row>
    <row r="52" ht="14.166666666666666" customHeight="1">
      <c r="A52" t="s" s="132">
        <v>160</v>
      </c>
      <c r="AI52" s="22"/>
    </row>
    <row r="53" ht="14.166666666666666" customHeight="1">
      <c r="A53" s="173"/>
      <c r="AI53" s="22"/>
    </row>
    <row r="54" ht="14.166666666666666" customHeight="1">
      <c r="A54" s="173"/>
      <c r="AI54" s="22"/>
    </row>
    <row r="55" ht="14.166666666666666" customHeight="1">
      <c r="A55" s="132"/>
      <c r="AI55" s="22"/>
    </row>
  </sheetData>
  <mergeCells count="2">
    <mergeCell ref="A2:E2"/>
    <mergeCell ref="A52:Q52"/>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8"/>
  <sheetViews>
    <sheetView showRuler="false" workbookViewId="0"/>
    <sheetView workbookViewId="0">
      <pane ySplit="3" topLeftCell="A4" activePane="bottomLeft" state="frozen"/>
    </sheetView>
  </sheetViews>
  <sheetFormatPr baseColWidth="12" defaultRowHeight="15" x14ac:dyDescent="0"/>
  <cols>
    <col min="1" max="1" width="69.29" customWidth="1"/>
    <col min="2" max="2" width="9.45" customWidth="1"/>
    <col min="3" max="3" width="9.61" customWidth="1"/>
    <col min="4" max="4" width="9.61" customWidth="1"/>
    <col min="5" max="5" width="9.61" customWidth="1"/>
    <col min="6" max="6" width="9.61" customWidth="1"/>
    <col min="7" max="7" width="9.61" customWidth="1"/>
    <col min="8" max="8" width="9.61" customWidth="1"/>
    <col min="9" max="9" width="9.61" customWidth="1"/>
    <col min="10" max="10" width="9.61" customWidth="1"/>
    <col min="11" max="11" width="9.61" customWidth="1"/>
    <col min="12" max="12" width="9.61" customWidth="1"/>
    <col min="13" max="13" width="9.61" customWidth="1"/>
    <col min="14" max="14" width="9.61" customWidth="1"/>
    <col min="15" max="15" width="9.61" customWidth="1"/>
    <col min="16" max="16" width="9.61" customWidth="1"/>
    <col min="17" max="17" width="9.61" customWidth="1"/>
    <col min="18" max="18" width="9.61" customWidth="1"/>
    <col min="19" max="19" width="9.61" customWidth="1"/>
    <col min="20" max="20" width="9.61" customWidth="1"/>
    <col min="21" max="21" width="9.61" customWidth="1"/>
    <col min="22" max="22" width="9.61" customWidth="1"/>
    <col min="23" max="23" width="9.61" customWidth="1"/>
    <col min="24" max="24" width="9.61" customWidth="1"/>
    <col min="25" max="25" width="9.61" customWidth="1"/>
    <col min="26" max="26" width="9.61" customWidth="1"/>
    <col min="27" max="27" width="9.61" customWidth="1"/>
    <col min="28" max="28" width="9.61" customWidth="1"/>
    <col min="29" max="29" width="9.61" customWidth="1"/>
    <col min="30" max="30" width="9.61" customWidth="1"/>
    <col min="31" max="31" width="9.61" customWidth="1"/>
    <col min="32" max="32" width="9.61" customWidth="1"/>
    <col min="33" max="33" width="9.61" customWidth="1"/>
    <col min="34" max="34" width="9.61" customWidth="1"/>
    <col min="35" max="35" width="9.61" customWidth="1"/>
    <col min="36" max="36" width="9.61" customWidth="1" hidden="1"/>
    <col min="37" max="37" width="9.61" customWidth="1"/>
    <col min="39" max="39" width="11.02" customWidth="1"/>
    <col min="40" max="40" width="11.02" customWidth="1"/>
    <col min="41" max="41" width="11.02" customWidth="1"/>
    <col min="42" max="42" width="11.02" customWidth="1"/>
    <col min="43" max="43" width="11.02" customWidth="1"/>
    <col min="44" max="44" width="11.02" customWidth="1"/>
    <col min="45" max="45" width="8.82" customWidth="1"/>
    <col min="46" max="46" width="9.29" customWidth="1"/>
    <col min="47" max="47" width="9.29" customWidth="1"/>
    <col min="48" max="48" width="9.29" customWidth="1"/>
    <col min="49" max="49" width="9.29" customWidth="1"/>
    <col min="50" max="50" width="9.29" customWidth="1"/>
    <col min="51" max="51" width="9.29" customWidth="1"/>
  </cols>
  <sheetData>
    <row r="1" ht="16.666666666666668" customHeight="1">
      <c r="A1" t="s" s="21">
        <v>47</v>
      </c>
      <c r="AI1" s="22"/>
    </row>
    <row r="2" ht="16.666666666666668" customHeight="1">
      <c r="A2" t="s" s="23">
        <v>161</v>
      </c>
      <c r="AI2" s="24"/>
      <c r="AU2" t="s" s="24">
        <v>49</v>
      </c>
    </row>
    <row r="3" ht="15.833333333333334" customHeight="1">
      <c r="A3" t="s" s="124">
        <v>50</v>
      </c>
      <c r="B3" t="s" s="125">
        <v>51</v>
      </c>
      <c r="C3" t="s" s="126">
        <v>52</v>
      </c>
      <c r="D3" t="s" s="126">
        <v>53</v>
      </c>
      <c r="E3" t="s" s="127">
        <v>54</v>
      </c>
      <c r="F3" t="s" s="125">
        <v>55</v>
      </c>
      <c r="G3" t="s" s="126">
        <v>56</v>
      </c>
      <c r="H3" t="s" s="126">
        <v>57</v>
      </c>
      <c r="I3" t="s" s="127">
        <v>58</v>
      </c>
      <c r="J3" t="s" s="125">
        <v>59</v>
      </c>
      <c r="K3" t="s" s="126">
        <v>60</v>
      </c>
      <c r="L3" t="s" s="126">
        <v>61</v>
      </c>
      <c r="M3" t="s" s="127">
        <v>62</v>
      </c>
      <c r="N3" t="s" s="125">
        <v>63</v>
      </c>
      <c r="O3" t="s" s="126">
        <v>64</v>
      </c>
      <c r="P3" t="s" s="126">
        <v>65</v>
      </c>
      <c r="Q3" t="s" s="127">
        <v>66</v>
      </c>
      <c r="R3" t="s" s="125">
        <v>67</v>
      </c>
      <c r="S3" t="s" s="126">
        <v>68</v>
      </c>
      <c r="T3" t="s" s="126">
        <v>69</v>
      </c>
      <c r="U3" t="s" s="127">
        <v>70</v>
      </c>
      <c r="V3" t="s" s="125">
        <v>71</v>
      </c>
      <c r="W3" t="s" s="126">
        <v>72</v>
      </c>
      <c r="X3" t="s" s="126">
        <v>73</v>
      </c>
      <c r="Y3" t="s" s="127">
        <v>74</v>
      </c>
      <c r="Z3" t="s" s="125">
        <v>75</v>
      </c>
      <c r="AA3" t="s" s="126">
        <v>76</v>
      </c>
      <c r="AB3" t="s" s="126">
        <v>77</v>
      </c>
      <c r="AC3" t="s" s="127">
        <v>78</v>
      </c>
      <c r="AD3" t="s" s="125">
        <v>79</v>
      </c>
      <c r="AE3" t="s" s="126">
        <v>80</v>
      </c>
      <c r="AF3" t="s" s="126">
        <v>81</v>
      </c>
      <c r="AG3" t="s" s="126">
        <v>82</v>
      </c>
      <c r="AH3" t="s" s="126">
        <v>83</v>
      </c>
      <c r="AI3" t="s" s="127">
        <v>84</v>
      </c>
      <c r="AJ3" s="125"/>
      <c r="AK3" t="s" s="127">
        <v>85</v>
      </c>
      <c r="AL3" s="220"/>
      <c r="AM3" s="174">
        <v>2018</v>
      </c>
      <c r="AN3" s="174">
        <v>2019</v>
      </c>
      <c r="AO3" s="174">
        <v>2020</v>
      </c>
      <c r="AP3" s="174">
        <v>2021</v>
      </c>
      <c r="AQ3" s="174">
        <v>2022</v>
      </c>
      <c r="AR3" s="174">
        <v>2023</v>
      </c>
      <c r="AS3" s="174">
        <v>2024</v>
      </c>
      <c r="AT3" s="174">
        <v>2025</v>
      </c>
      <c r="AU3" s="174">
        <v>2026</v>
      </c>
      <c r="AV3" s="160"/>
    </row>
    <row r="4" ht="15.833333333333334" customHeight="1">
      <c r="A4" s="221"/>
      <c r="B4" s="222"/>
      <c r="C4" s="223"/>
      <c r="D4" s="163"/>
      <c r="E4" s="175"/>
      <c r="F4" s="222"/>
      <c r="G4" s="223"/>
      <c r="H4" s="163"/>
      <c r="I4" s="175"/>
      <c r="J4" s="222"/>
      <c r="K4" s="223"/>
      <c r="L4" s="163"/>
      <c r="M4" s="175"/>
      <c r="N4" s="222"/>
      <c r="O4" s="223"/>
      <c r="P4" s="163"/>
      <c r="Q4" s="175"/>
      <c r="R4" s="222"/>
      <c r="S4" s="223"/>
      <c r="T4" s="163"/>
      <c r="U4" s="175"/>
      <c r="V4" s="222"/>
      <c r="W4" s="223"/>
      <c r="X4" s="163"/>
      <c r="Y4" s="175"/>
      <c r="Z4" s="222"/>
      <c r="AA4" s="223"/>
      <c r="AB4" s="163"/>
      <c r="AC4" s="175"/>
      <c r="AD4" s="222"/>
      <c r="AE4" s="223"/>
      <c r="AF4" s="163"/>
      <c r="AG4" s="163"/>
      <c r="AH4" s="163"/>
      <c r="AI4" s="175"/>
      <c r="AJ4" s="166"/>
      <c r="AK4" s="175"/>
      <c r="AL4" s="105"/>
      <c r="AM4" s="224"/>
      <c r="AN4" s="224"/>
      <c r="AO4" s="224"/>
      <c r="AP4" s="224"/>
      <c r="AQ4" s="224"/>
      <c r="AR4" s="224"/>
      <c r="AS4" s="224"/>
      <c r="AT4" s="224"/>
      <c r="AU4" s="224"/>
      <c r="AV4" s="167"/>
    </row>
    <row r="5" ht="15" customHeight="1">
      <c r="A5" t="s" s="176">
        <v>162</v>
      </c>
      <c r="B5" s="225"/>
      <c r="C5" s="226"/>
      <c r="D5" s="168"/>
      <c r="E5" s="172"/>
      <c r="F5" s="225"/>
      <c r="G5" s="226"/>
      <c r="H5" s="168"/>
      <c r="I5" s="172"/>
      <c r="J5" s="225"/>
      <c r="K5" s="226"/>
      <c r="L5" s="168"/>
      <c r="M5" s="172"/>
      <c r="N5" s="225"/>
      <c r="O5" s="226"/>
      <c r="P5" s="168"/>
      <c r="Q5" s="172"/>
      <c r="R5" s="225"/>
      <c r="S5" s="226"/>
      <c r="T5" s="168"/>
      <c r="U5" s="172"/>
      <c r="V5" s="225"/>
      <c r="W5" s="226"/>
      <c r="X5" s="168"/>
      <c r="Y5" s="172"/>
      <c r="Z5" s="225"/>
      <c r="AA5" s="226"/>
      <c r="AB5" s="168"/>
      <c r="AC5" s="172"/>
      <c r="AD5" s="225"/>
      <c r="AE5" s="226"/>
      <c r="AF5" s="168"/>
      <c r="AG5" s="168"/>
      <c r="AH5" s="168"/>
      <c r="AI5" s="172"/>
      <c r="AJ5" s="171"/>
      <c r="AK5" s="172"/>
      <c r="AL5" s="105"/>
      <c r="AM5" s="105"/>
      <c r="AN5" s="105"/>
      <c r="AO5" s="105"/>
      <c r="AP5" s="105"/>
      <c r="AQ5" s="105"/>
      <c r="AR5" s="105"/>
      <c r="AS5" s="105"/>
      <c r="AT5" s="105"/>
      <c r="AU5" s="105"/>
      <c r="AV5" s="167"/>
    </row>
    <row r="6" ht="15" customHeight="1">
      <c r="A6" t="s" s="31">
        <v>104</v>
      </c>
      <c r="B6" s="177">
        <v>70000000</v>
      </c>
      <c r="C6" s="178">
        <v>66000000</v>
      </c>
      <c r="D6" s="146">
        <v>1833000000</v>
      </c>
      <c r="E6" s="179">
        <v>289000000</v>
      </c>
      <c r="F6" s="177">
        <v>-16000000</v>
      </c>
      <c r="G6" s="178">
        <v>46000000</v>
      </c>
      <c r="H6" s="146">
        <v>119000000</v>
      </c>
      <c r="I6" s="179">
        <v>123000000</v>
      </c>
      <c r="J6" s="177">
        <v>-13000000</v>
      </c>
      <c r="K6" s="178">
        <v>-209000000</v>
      </c>
      <c r="L6" s="146">
        <v>-18000000</v>
      </c>
      <c r="M6" s="179">
        <v>320000000</v>
      </c>
      <c r="N6" s="177">
        <v>364000000</v>
      </c>
      <c r="O6" s="178">
        <v>406000000</v>
      </c>
      <c r="P6" s="146">
        <v>526000000</v>
      </c>
      <c r="Q6" s="179">
        <v>610000000</v>
      </c>
      <c r="R6" s="177">
        <v>666000000</v>
      </c>
      <c r="S6" s="178">
        <v>683000000</v>
      </c>
      <c r="T6" s="146">
        <v>750000000</v>
      </c>
      <c r="U6" s="179">
        <v>734000000</v>
      </c>
      <c r="V6" s="177">
        <v>623000000</v>
      </c>
      <c r="W6" s="178">
        <v>704000000</v>
      </c>
      <c r="X6" s="146">
        <v>792000000</v>
      </c>
      <c r="Y6" s="179">
        <v>703000000</v>
      </c>
      <c r="Z6" s="177">
        <v>644000000</v>
      </c>
      <c r="AA6" s="178">
        <v>664000000</v>
      </c>
      <c r="AB6" s="146">
        <v>729000000</v>
      </c>
      <c r="AC6" s="179">
        <v>505000000</v>
      </c>
      <c r="AD6" s="177">
        <v>497000000</v>
      </c>
      <c r="AE6" s="178">
        <v>457000000</v>
      </c>
      <c r="AF6" s="146">
        <v>646000000</v>
      </c>
      <c r="AG6" s="180">
        <v>468000000</v>
      </c>
      <c r="AH6" s="180">
        <v>1133000000</v>
      </c>
      <c r="AI6" s="179">
        <v>782000000</v>
      </c>
      <c r="AJ6" s="227"/>
      <c r="AK6" s="179">
        <f>AU6-SUM(AH6:AJ6)</f>
        <v>899000000</v>
      </c>
      <c r="AL6" s="105"/>
      <c r="AM6" s="181">
        <v>2258000000</v>
      </c>
      <c r="AN6" s="181">
        <f>SUM(F6:I6)</f>
        <v>272000000</v>
      </c>
      <c r="AO6" s="181">
        <f>SUM(J6:M6)</f>
        <v>80000000</v>
      </c>
      <c r="AP6" s="181">
        <f>N6+O6+P6+Q6</f>
        <v>1906000000</v>
      </c>
      <c r="AQ6" s="181">
        <f>SUM(R6:U6)</f>
        <v>2833000000</v>
      </c>
      <c r="AR6" s="181">
        <v>2822000000</v>
      </c>
      <c r="AS6" s="181">
        <v>2542000000</v>
      </c>
      <c r="AT6" s="181">
        <v>2068000000</v>
      </c>
      <c r="AU6" s="181">
        <v>2814000000</v>
      </c>
      <c r="AV6" s="167"/>
    </row>
    <row r="7" ht="6.666666666666667" customHeight="1">
      <c r="A7" s="228"/>
      <c r="B7" s="225"/>
      <c r="C7" s="226"/>
      <c r="D7" s="168"/>
      <c r="E7" s="172"/>
      <c r="F7" s="225"/>
      <c r="G7" s="226"/>
      <c r="H7" s="168"/>
      <c r="I7" s="172"/>
      <c r="J7" s="225"/>
      <c r="K7" s="226"/>
      <c r="L7" s="168"/>
      <c r="M7" s="172"/>
      <c r="N7" s="225"/>
      <c r="O7" s="226"/>
      <c r="P7" s="168"/>
      <c r="Q7" s="172"/>
      <c r="R7" s="225"/>
      <c r="S7" s="226"/>
      <c r="T7" s="168"/>
      <c r="U7" s="172"/>
      <c r="V7" s="225"/>
      <c r="W7" s="226"/>
      <c r="X7" s="168"/>
      <c r="Y7" s="172"/>
      <c r="Z7" s="225"/>
      <c r="AA7" s="226"/>
      <c r="AB7" s="168"/>
      <c r="AC7" s="172"/>
      <c r="AD7" s="225"/>
      <c r="AE7" s="226"/>
      <c r="AF7" s="168"/>
      <c r="AG7" s="168"/>
      <c r="AH7" s="168"/>
      <c r="AI7" s="172"/>
      <c r="AJ7" s="171"/>
      <c r="AK7" s="172"/>
      <c r="AL7" s="105"/>
      <c r="AM7" s="105"/>
      <c r="AN7" s="105"/>
      <c r="AO7" s="105"/>
      <c r="AP7" s="105"/>
      <c r="AQ7" s="105"/>
      <c r="AR7" s="105"/>
      <c r="AS7" s="105"/>
      <c r="AT7" s="105"/>
      <c r="AU7" s="105"/>
      <c r="AV7" s="167"/>
    </row>
    <row r="8" customHeight="1">
      <c r="A8" t="s" s="36">
        <v>163</v>
      </c>
      <c r="B8" t="s" s="182">
        <v>111</v>
      </c>
      <c r="C8" t="s" s="183">
        <v>111</v>
      </c>
      <c r="D8" s="57">
        <v>0</v>
      </c>
      <c r="E8" t="s" s="113">
        <v>111</v>
      </c>
      <c r="F8" t="s" s="182">
        <v>111</v>
      </c>
      <c r="G8" s="184">
        <v>0</v>
      </c>
      <c r="H8" s="57">
        <v>0</v>
      </c>
      <c r="I8" s="56">
        <v>0</v>
      </c>
      <c r="J8" s="185">
        <v>0</v>
      </c>
      <c r="K8" s="184">
        <v>0</v>
      </c>
      <c r="L8" s="57">
        <v>0</v>
      </c>
      <c r="M8" s="56">
        <v>0</v>
      </c>
      <c r="N8" s="185">
        <v>0</v>
      </c>
      <c r="O8" s="184">
        <v>0</v>
      </c>
      <c r="P8" s="57">
        <v>0</v>
      </c>
      <c r="Q8" s="56">
        <v>0</v>
      </c>
      <c r="R8" s="185">
        <v>0</v>
      </c>
      <c r="S8" s="184">
        <v>0</v>
      </c>
      <c r="T8" s="57">
        <v>0</v>
      </c>
      <c r="U8" s="56">
        <v>0</v>
      </c>
      <c r="V8" s="185">
        <v>0</v>
      </c>
      <c r="W8" s="183"/>
      <c r="X8" s="112"/>
      <c r="Y8" s="113"/>
      <c r="Z8" s="182"/>
      <c r="AA8" s="183"/>
      <c r="AB8" s="112"/>
      <c r="AC8" s="113"/>
      <c r="AD8" s="229"/>
      <c r="AE8" s="230"/>
      <c r="AF8" s="231"/>
      <c r="AG8" s="231"/>
      <c r="AH8" s="231"/>
      <c r="AI8" s="186"/>
      <c r="AJ8" s="232"/>
      <c r="AK8" s="186"/>
      <c r="AL8" s="105"/>
      <c r="AM8" s="187">
        <v>0</v>
      </c>
      <c r="AN8" s="187">
        <f>SUM(F8:I8)</f>
        <v>0</v>
      </c>
      <c r="AO8" s="187">
        <f>SUM(J8:M8)</f>
        <v>0</v>
      </c>
      <c r="AP8" s="187">
        <f>N8+O8+P8+Q8</f>
        <v>0</v>
      </c>
      <c r="AQ8" s="187">
        <f>SUM(R8:U8)</f>
        <v>0</v>
      </c>
      <c r="AR8" s="58">
        <v>0</v>
      </c>
      <c r="AS8" s="58">
        <v>0</v>
      </c>
      <c r="AT8" s="42"/>
      <c r="AU8" s="42"/>
      <c r="AV8" s="167"/>
    </row>
    <row r="9" ht="28.333333333333332" customHeight="1">
      <c r="A9" t="s" s="36">
        <v>164</v>
      </c>
      <c r="B9" s="233"/>
      <c r="C9" s="234"/>
      <c r="D9" s="235"/>
      <c r="E9" s="188"/>
      <c r="F9" s="233"/>
      <c r="G9" s="234"/>
      <c r="H9" s="235"/>
      <c r="I9" s="188"/>
      <c r="J9" s="233"/>
      <c r="K9" s="234"/>
      <c r="L9" s="235"/>
      <c r="M9" s="188"/>
      <c r="N9" s="233"/>
      <c r="O9" s="234"/>
      <c r="P9" s="235"/>
      <c r="Q9" s="188"/>
      <c r="R9" s="233"/>
      <c r="S9" s="234"/>
      <c r="T9" s="235"/>
      <c r="U9" s="188"/>
      <c r="V9" s="233"/>
      <c r="W9" s="234"/>
      <c r="X9" s="235"/>
      <c r="Y9" s="188"/>
      <c r="Z9" s="233"/>
      <c r="AA9" s="234"/>
      <c r="AB9" s="235"/>
      <c r="AC9" s="188"/>
      <c r="AD9" s="233"/>
      <c r="AE9" s="234"/>
      <c r="AF9" s="235"/>
      <c r="AG9" s="235"/>
      <c r="AH9" s="235"/>
      <c r="AI9" s="188"/>
      <c r="AJ9" s="236"/>
      <c r="AK9" s="188"/>
      <c r="AL9" s="105"/>
      <c r="AM9" s="105"/>
      <c r="AN9" s="105"/>
      <c r="AO9" s="105"/>
      <c r="AP9" s="105"/>
      <c r="AQ9" s="105"/>
      <c r="AR9" s="105"/>
      <c r="AS9" s="105"/>
      <c r="AT9" s="105"/>
      <c r="AU9" s="105"/>
      <c r="AV9" s="167"/>
    </row>
    <row r="10" ht="15" customHeight="1">
      <c r="A10" t="s" s="189">
        <v>165</v>
      </c>
      <c r="B10" s="190">
        <v>491000000</v>
      </c>
      <c r="C10" s="191">
        <v>496000000</v>
      </c>
      <c r="D10" s="134">
        <v>497000000</v>
      </c>
      <c r="E10" s="192">
        <v>503000000</v>
      </c>
      <c r="F10" s="190">
        <v>502000000</v>
      </c>
      <c r="G10" s="191">
        <v>506000000</v>
      </c>
      <c r="H10" s="134">
        <v>517000000</v>
      </c>
      <c r="I10" s="192">
        <v>522000000</v>
      </c>
      <c r="J10" s="190">
        <v>540000000</v>
      </c>
      <c r="K10" s="191">
        <v>543000000</v>
      </c>
      <c r="L10" s="134">
        <v>589000000</v>
      </c>
      <c r="M10" s="192">
        <v>316000000</v>
      </c>
      <c r="N10" s="190">
        <v>341000000</v>
      </c>
      <c r="O10" s="191">
        <v>305000000</v>
      </c>
      <c r="P10" s="134">
        <v>306000000</v>
      </c>
      <c r="Q10" s="192">
        <v>310000000</v>
      </c>
      <c r="R10" s="190">
        <v>310000000</v>
      </c>
      <c r="S10" s="191">
        <v>317000000</v>
      </c>
      <c r="T10" s="134">
        <v>321000000</v>
      </c>
      <c r="U10" s="192">
        <v>302000000</v>
      </c>
      <c r="V10" s="190">
        <v>283000000</v>
      </c>
      <c r="W10" s="191">
        <v>281000000</v>
      </c>
      <c r="X10" s="134">
        <v>273000000</v>
      </c>
      <c r="Y10" s="192">
        <v>269000000</v>
      </c>
      <c r="Z10" s="190">
        <v>235000000</v>
      </c>
      <c r="AA10" s="191">
        <v>213000000</v>
      </c>
      <c r="AB10" s="134">
        <v>218000000</v>
      </c>
      <c r="AC10" s="192">
        <v>259000000</v>
      </c>
      <c r="AD10" s="190">
        <v>209000000</v>
      </c>
      <c r="AE10" s="191">
        <v>207000000</v>
      </c>
      <c r="AF10" s="134">
        <v>201000000</v>
      </c>
      <c r="AG10" s="193">
        <v>215000000</v>
      </c>
      <c r="AH10" s="193">
        <v>179000000</v>
      </c>
      <c r="AI10" s="192">
        <v>184000000</v>
      </c>
      <c r="AJ10" s="171"/>
      <c r="AK10" s="192">
        <f>AU10-SUM(AH10:AJ10)</f>
        <v>192000000</v>
      </c>
      <c r="AL10" s="105"/>
      <c r="AM10" s="58">
        <v>1987000000</v>
      </c>
      <c r="AN10" s="58">
        <f>SUM(F10:I10)</f>
        <v>2047000000</v>
      </c>
      <c r="AO10" s="58">
        <f>SUM(J10:M10)</f>
        <v>1988000000</v>
      </c>
      <c r="AP10" s="58">
        <f>N10+O10+P10+Q10</f>
        <v>1262000000</v>
      </c>
      <c r="AQ10" s="58">
        <f>SUM(R10:U10)</f>
        <v>1250000000</v>
      </c>
      <c r="AR10" s="58">
        <v>1106000000</v>
      </c>
      <c r="AS10" s="58">
        <v>925000000</v>
      </c>
      <c r="AT10" s="58">
        <v>832000000</v>
      </c>
      <c r="AU10" s="58">
        <v>555000000</v>
      </c>
      <c r="AV10" s="167"/>
    </row>
    <row r="11" ht="15" customHeight="1">
      <c r="A11" t="s" s="189">
        <v>32</v>
      </c>
      <c r="B11" s="190">
        <v>69000000</v>
      </c>
      <c r="C11" s="191">
        <v>69000000</v>
      </c>
      <c r="D11" s="134">
        <v>83000000</v>
      </c>
      <c r="E11" s="192">
        <v>93000000</v>
      </c>
      <c r="F11" s="190">
        <v>86000000</v>
      </c>
      <c r="G11" s="191">
        <v>87000000</v>
      </c>
      <c r="H11" s="134">
        <v>84000000</v>
      </c>
      <c r="I11" s="192">
        <v>89000000</v>
      </c>
      <c r="J11" s="190">
        <v>107000000</v>
      </c>
      <c r="K11" s="191">
        <v>105000000</v>
      </c>
      <c r="L11" s="134">
        <v>83000000</v>
      </c>
      <c r="M11" s="192">
        <v>89000000</v>
      </c>
      <c r="N11" s="190">
        <v>91000000</v>
      </c>
      <c r="O11" s="191">
        <v>93000000</v>
      </c>
      <c r="P11" s="134">
        <v>81000000</v>
      </c>
      <c r="Q11" s="192">
        <v>88000000</v>
      </c>
      <c r="R11" s="190">
        <v>89000000</v>
      </c>
      <c r="S11" s="191">
        <v>89000000</v>
      </c>
      <c r="T11" s="134">
        <v>89000000</v>
      </c>
      <c r="U11" s="192">
        <v>97000000</v>
      </c>
      <c r="V11" s="190">
        <v>99000000</v>
      </c>
      <c r="W11" s="191">
        <v>102000000</v>
      </c>
      <c r="X11" s="134">
        <v>103000000</v>
      </c>
      <c r="Y11" s="192">
        <v>107000000</v>
      </c>
      <c r="Z11" s="190">
        <v>115000000</v>
      </c>
      <c r="AA11" s="191">
        <v>114000000</v>
      </c>
      <c r="AB11" s="134">
        <v>115000000</v>
      </c>
      <c r="AC11" s="192">
        <v>117000000</v>
      </c>
      <c r="AD11" s="190">
        <v>127000000</v>
      </c>
      <c r="AE11" s="191">
        <v>117000000</v>
      </c>
      <c r="AF11" s="134">
        <v>118000000</v>
      </c>
      <c r="AG11" s="193">
        <v>100000000</v>
      </c>
      <c r="AH11" s="193">
        <v>109000000</v>
      </c>
      <c r="AI11" s="192">
        <v>105000000</v>
      </c>
      <c r="AJ11" s="171"/>
      <c r="AK11" s="192">
        <f>AU11-SUM(AH11:AJ11)</f>
        <v>114000000</v>
      </c>
      <c r="AL11" s="105"/>
      <c r="AM11" s="58">
        <v>314000000</v>
      </c>
      <c r="AN11" s="58">
        <f>SUM(F11:I11)</f>
        <v>346000000</v>
      </c>
      <c r="AO11" s="58">
        <f>SUM(J11:M11)</f>
        <v>384000000</v>
      </c>
      <c r="AP11" s="58">
        <f>N11+O11+P11+Q11</f>
        <v>353000000</v>
      </c>
      <c r="AQ11" s="58">
        <f>SUM(R11:U11)</f>
        <v>364000000</v>
      </c>
      <c r="AR11" s="58">
        <v>411000000</v>
      </c>
      <c r="AS11" s="58">
        <v>461000000</v>
      </c>
      <c r="AT11" s="58">
        <v>462000000</v>
      </c>
      <c r="AU11" s="58">
        <v>328000000</v>
      </c>
      <c r="AV11" s="167"/>
    </row>
    <row r="12" ht="15" customHeight="1">
      <c r="A12" t="s" s="194">
        <v>166</v>
      </c>
      <c r="B12" s="190">
        <v>10000000</v>
      </c>
      <c r="C12" s="191">
        <v>11000000</v>
      </c>
      <c r="D12" s="134">
        <v>10000000</v>
      </c>
      <c r="E12" s="192">
        <v>11000000</v>
      </c>
      <c r="F12" s="190">
        <v>11000000</v>
      </c>
      <c r="G12" s="191">
        <v>11000000</v>
      </c>
      <c r="H12" s="134">
        <v>12000000</v>
      </c>
      <c r="I12" s="192">
        <v>8000000</v>
      </c>
      <c r="J12" s="195">
        <v>0</v>
      </c>
      <c r="K12" s="134">
        <v>-1000000</v>
      </c>
      <c r="L12" s="193">
        <v>0</v>
      </c>
      <c r="M12" s="192">
        <v>0</v>
      </c>
      <c r="N12" s="195">
        <v>0</v>
      </c>
      <c r="O12" s="134">
        <v>1000000</v>
      </c>
      <c r="P12" s="193">
        <v>0</v>
      </c>
      <c r="Q12" s="192">
        <v>0</v>
      </c>
      <c r="R12" s="195">
        <v>1000000</v>
      </c>
      <c r="S12" s="57">
        <v>0</v>
      </c>
      <c r="T12" s="193">
        <v>1000000</v>
      </c>
      <c r="U12" s="192">
        <v>0</v>
      </c>
      <c r="V12" s="195">
        <v>1000000</v>
      </c>
      <c r="W12" s="57">
        <v>0</v>
      </c>
      <c r="X12" s="193">
        <v>1000000</v>
      </c>
      <c r="Y12" s="192">
        <v>0</v>
      </c>
      <c r="Z12" s="195">
        <v>1000000</v>
      </c>
      <c r="AA12" s="57">
        <v>1000000</v>
      </c>
      <c r="AB12" s="193">
        <v>0</v>
      </c>
      <c r="AC12" s="192">
        <v>1000000</v>
      </c>
      <c r="AD12" s="195">
        <v>1000000</v>
      </c>
      <c r="AE12" s="57">
        <v>0</v>
      </c>
      <c r="AF12" s="193">
        <v>1000000</v>
      </c>
      <c r="AG12" s="193">
        <v>1000000</v>
      </c>
      <c r="AH12" s="193">
        <v>1000000</v>
      </c>
      <c r="AI12" s="192">
        <v>0</v>
      </c>
      <c r="AJ12" s="171"/>
      <c r="AK12" s="192">
        <f>AU12-SUM(AH12:AJ12)</f>
        <v>1000000</v>
      </c>
      <c r="AL12" s="105"/>
      <c r="AM12" s="58">
        <v>42000000</v>
      </c>
      <c r="AN12" s="58">
        <f>SUM(F12:I12)</f>
        <v>42000000</v>
      </c>
      <c r="AO12" s="58">
        <f>SUM(J12:M12)</f>
        <v>-1000000</v>
      </c>
      <c r="AP12" s="58">
        <f>N12+O12+P12+Q12</f>
        <v>1000000</v>
      </c>
      <c r="AQ12" s="58">
        <f>SUM(R12:U12)</f>
        <v>2000000</v>
      </c>
      <c r="AR12" s="58">
        <v>2000000</v>
      </c>
      <c r="AS12" s="58">
        <v>3000000</v>
      </c>
      <c r="AT12" s="58">
        <v>3000000</v>
      </c>
      <c r="AU12" s="58">
        <v>2000000</v>
      </c>
      <c r="AV12" s="167"/>
    </row>
    <row r="13" ht="15" customHeight="1">
      <c r="A13" t="s" s="194">
        <v>167</v>
      </c>
      <c r="B13" s="196">
        <v>3000000</v>
      </c>
      <c r="C13" s="197">
        <v>2000000</v>
      </c>
      <c r="D13" s="193">
        <v>2000000</v>
      </c>
      <c r="E13" s="192">
        <v>3000000</v>
      </c>
      <c r="F13" s="196">
        <v>3000000</v>
      </c>
      <c r="G13" s="197">
        <v>3000000</v>
      </c>
      <c r="H13" s="193">
        <v>2000000</v>
      </c>
      <c r="I13" s="192">
        <v>3000000</v>
      </c>
      <c r="J13" s="196">
        <v>1000000</v>
      </c>
      <c r="K13" s="197">
        <v>3000000</v>
      </c>
      <c r="L13" s="193">
        <v>3000000</v>
      </c>
      <c r="M13" s="192">
        <v>2000000</v>
      </c>
      <c r="N13" s="196">
        <v>2000000</v>
      </c>
      <c r="O13" s="197">
        <v>1000000</v>
      </c>
      <c r="P13" s="193">
        <v>2000000</v>
      </c>
      <c r="Q13" s="192">
        <v>2000000</v>
      </c>
      <c r="R13" s="196">
        <v>2000000</v>
      </c>
      <c r="S13" s="197">
        <v>1000000</v>
      </c>
      <c r="T13" s="193">
        <v>2000000</v>
      </c>
      <c r="U13" s="192">
        <v>2000000</v>
      </c>
      <c r="V13" s="196">
        <v>2000000</v>
      </c>
      <c r="W13" s="197">
        <v>2000000</v>
      </c>
      <c r="X13" s="193">
        <v>2000000</v>
      </c>
      <c r="Y13" s="192">
        <v>2000000</v>
      </c>
      <c r="Z13" s="196">
        <v>2000000</v>
      </c>
      <c r="AA13" s="197">
        <v>1000000</v>
      </c>
      <c r="AB13" s="193">
        <v>2000000</v>
      </c>
      <c r="AC13" s="192">
        <v>2000000</v>
      </c>
      <c r="AD13" s="196">
        <v>1000000</v>
      </c>
      <c r="AE13" s="197">
        <v>2000000</v>
      </c>
      <c r="AF13" s="193">
        <v>2000000</v>
      </c>
      <c r="AG13" s="193">
        <v>2000000</v>
      </c>
      <c r="AH13" s="193">
        <v>2000000</v>
      </c>
      <c r="AI13" s="192">
        <v>2000000</v>
      </c>
      <c r="AJ13" s="171"/>
      <c r="AK13" s="192">
        <f>AU13-SUM(AH13:AJ13)</f>
        <v>1000000</v>
      </c>
      <c r="AL13" s="105"/>
      <c r="AM13" s="58">
        <v>10000000</v>
      </c>
      <c r="AN13" s="58">
        <f>SUM(F13:I13)</f>
        <v>11000000</v>
      </c>
      <c r="AO13" s="58">
        <f>SUM(J13:M13)</f>
        <v>9000000</v>
      </c>
      <c r="AP13" s="58">
        <f>N13+O13+P13+Q13</f>
        <v>7000000</v>
      </c>
      <c r="AQ13" s="58">
        <f>SUM(R13:U13)</f>
        <v>7000000</v>
      </c>
      <c r="AR13" s="58">
        <v>8000000</v>
      </c>
      <c r="AS13" s="58">
        <v>7000000</v>
      </c>
      <c r="AT13" s="58">
        <v>7000000</v>
      </c>
      <c r="AU13" s="58">
        <v>5000000</v>
      </c>
      <c r="AV13" s="167"/>
    </row>
    <row r="14" ht="15" customHeight="1">
      <c r="A14" t="s" s="189">
        <v>168</v>
      </c>
      <c r="B14" s="196">
        <v>0</v>
      </c>
      <c r="C14" s="191">
        <v>0</v>
      </c>
      <c r="D14" s="193">
        <v>0</v>
      </c>
      <c r="E14" s="192">
        <v>0</v>
      </c>
      <c r="F14" s="196">
        <v>0</v>
      </c>
      <c r="G14" s="191">
        <v>1000000</v>
      </c>
      <c r="H14" s="193">
        <v>-21000000</v>
      </c>
      <c r="I14" s="192">
        <v>0</v>
      </c>
      <c r="J14" s="196">
        <v>-110000000</v>
      </c>
      <c r="K14" s="184">
        <v>0</v>
      </c>
      <c r="L14" s="193">
        <v>-1000000</v>
      </c>
      <c r="M14" s="192">
        <v>-4000000</v>
      </c>
      <c r="N14" s="196">
        <v>0</v>
      </c>
      <c r="O14" s="184">
        <v>0</v>
      </c>
      <c r="P14" s="193">
        <v>0</v>
      </c>
      <c r="Q14" s="192">
        <v>-1000000</v>
      </c>
      <c r="R14" s="196">
        <v>-1000000</v>
      </c>
      <c r="S14" s="184">
        <v>0</v>
      </c>
      <c r="T14" s="193">
        <v>-1000000</v>
      </c>
      <c r="U14" s="192">
        <v>2000000</v>
      </c>
      <c r="V14" s="196">
        <v>0</v>
      </c>
      <c r="W14" s="184">
        <v>-1000000</v>
      </c>
      <c r="X14" s="193">
        <v>0</v>
      </c>
      <c r="Y14" s="192">
        <v>0</v>
      </c>
      <c r="Z14" s="196">
        <v>-2000000</v>
      </c>
      <c r="AA14" s="184">
        <v>0</v>
      </c>
      <c r="AB14" s="193">
        <v>0</v>
      </c>
      <c r="AC14" s="192">
        <v>-1000000</v>
      </c>
      <c r="AD14" s="196">
        <v>-22000000</v>
      </c>
      <c r="AE14" s="184">
        <v>-6000000</v>
      </c>
      <c r="AF14" s="193">
        <v>-1000000</v>
      </c>
      <c r="AG14" s="193">
        <v>0</v>
      </c>
      <c r="AH14" s="193">
        <v>-627000000</v>
      </c>
      <c r="AI14" s="192">
        <v>0</v>
      </c>
      <c r="AJ14" s="171"/>
      <c r="AK14" s="192">
        <f>AU14-SUM(AH14:AJ14)</f>
        <v>0</v>
      </c>
      <c r="AL14" s="105"/>
      <c r="AM14" s="58">
        <v>0</v>
      </c>
      <c r="AN14" s="58">
        <f>SUM(F14:I14)</f>
        <v>-20000000</v>
      </c>
      <c r="AO14" s="58">
        <f>SUM(J14:M14)</f>
        <v>-115000000</v>
      </c>
      <c r="AP14" s="58">
        <f>N14+O14+P14+Q14</f>
        <v>-1000000</v>
      </c>
      <c r="AQ14" s="58">
        <f>SUM(R14:U14)</f>
        <v>0</v>
      </c>
      <c r="AR14" s="58">
        <v>-1000000</v>
      </c>
      <c r="AS14" s="58">
        <v>-3000000</v>
      </c>
      <c r="AT14" s="58">
        <v>-29000000</v>
      </c>
      <c r="AU14" s="58">
        <v>-627000000</v>
      </c>
      <c r="AV14" s="167"/>
    </row>
    <row r="15" ht="15" customHeight="1">
      <c r="A15" t="s" s="189">
        <v>169</v>
      </c>
      <c r="B15" s="196">
        <v>0</v>
      </c>
      <c r="C15" s="191">
        <v>26000000</v>
      </c>
      <c r="D15" s="193">
        <v>0</v>
      </c>
      <c r="E15" s="192">
        <v>0</v>
      </c>
      <c r="F15" s="196">
        <v>0</v>
      </c>
      <c r="G15" s="191">
        <v>10000000</v>
      </c>
      <c r="H15" s="193">
        <v>1000000</v>
      </c>
      <c r="I15" s="192">
        <v>0</v>
      </c>
      <c r="J15" s="196">
        <v>0</v>
      </c>
      <c r="K15" s="184">
        <v>0</v>
      </c>
      <c r="L15" s="193">
        <v>0</v>
      </c>
      <c r="M15" s="192">
        <v>60000000</v>
      </c>
      <c r="N15" s="196">
        <v>0</v>
      </c>
      <c r="O15" s="184">
        <v>0</v>
      </c>
      <c r="P15" s="193">
        <v>0</v>
      </c>
      <c r="Q15" s="192">
        <v>22000000</v>
      </c>
      <c r="R15" s="196">
        <v>0</v>
      </c>
      <c r="S15" s="184">
        <v>18000000</v>
      </c>
      <c r="T15" s="193">
        <v>0</v>
      </c>
      <c r="U15" s="192">
        <v>0</v>
      </c>
      <c r="V15" s="196">
        <v>0</v>
      </c>
      <c r="W15" s="184">
        <v>0</v>
      </c>
      <c r="X15" s="193">
        <v>0</v>
      </c>
      <c r="Y15" s="192">
        <v>0</v>
      </c>
      <c r="Z15" s="196">
        <v>0</v>
      </c>
      <c r="AA15" s="184">
        <v>0</v>
      </c>
      <c r="AB15" s="193">
        <v>0</v>
      </c>
      <c r="AC15" s="192">
        <v>0</v>
      </c>
      <c r="AD15" s="196">
        <v>0</v>
      </c>
      <c r="AE15" s="184">
        <v>0</v>
      </c>
      <c r="AF15" s="193">
        <v>0</v>
      </c>
      <c r="AG15" s="193">
        <v>0</v>
      </c>
      <c r="AH15" s="193">
        <v>0</v>
      </c>
      <c r="AI15" s="192">
        <v>0</v>
      </c>
      <c r="AJ15" s="171"/>
      <c r="AK15" s="192">
        <f>AU15-SUM(AH15:AJ15)</f>
        <v>0</v>
      </c>
      <c r="AL15" s="105"/>
      <c r="AM15" s="58">
        <v>26000000</v>
      </c>
      <c r="AN15" s="58">
        <f>SUM(F15:I15)</f>
        <v>11000000</v>
      </c>
      <c r="AO15" s="58">
        <f>SUM(J15:M15)</f>
        <v>60000000</v>
      </c>
      <c r="AP15" s="58">
        <f>N15+O15+P15+Q15</f>
        <v>22000000</v>
      </c>
      <c r="AQ15" s="58">
        <f>SUM(R15:U15)</f>
        <v>18000000</v>
      </c>
      <c r="AR15" s="58">
        <v>0</v>
      </c>
      <c r="AS15" s="58">
        <v>0</v>
      </c>
      <c r="AT15" s="58">
        <v>0</v>
      </c>
      <c r="AU15" s="58">
        <v>0</v>
      </c>
      <c r="AV15" s="167"/>
    </row>
    <row r="16" ht="15" customHeight="1">
      <c r="A16" t="s" s="189">
        <v>101</v>
      </c>
      <c r="B16" s="190">
        <v>-2000000</v>
      </c>
      <c r="C16" s="191">
        <v>1000000</v>
      </c>
      <c r="D16" s="134">
        <v>-52000000</v>
      </c>
      <c r="E16" s="192">
        <v>-1000000</v>
      </c>
      <c r="F16" s="190">
        <v>-4000000</v>
      </c>
      <c r="G16" s="191">
        <v>1000000</v>
      </c>
      <c r="H16" s="134">
        <v>1000000</v>
      </c>
      <c r="I16" s="192">
        <v>1000000</v>
      </c>
      <c r="J16" s="190">
        <v>1000000</v>
      </c>
      <c r="K16" s="191">
        <v>1000000</v>
      </c>
      <c r="L16" s="134">
        <v>1000000</v>
      </c>
      <c r="M16" s="192">
        <v>1000000</v>
      </c>
      <c r="N16" s="190">
        <v>1000000</v>
      </c>
      <c r="O16" s="191">
        <v>2000000</v>
      </c>
      <c r="P16" s="134">
        <v>-3000000</v>
      </c>
      <c r="Q16" s="192">
        <v>2000000</v>
      </c>
      <c r="R16" s="190">
        <v>-12000000</v>
      </c>
      <c r="S16" s="191">
        <v>3000000</v>
      </c>
      <c r="T16" s="134">
        <v>4000000</v>
      </c>
      <c r="U16" s="192">
        <v>6000000</v>
      </c>
      <c r="V16" s="190">
        <v>2000000</v>
      </c>
      <c r="W16" s="191">
        <v>1000000</v>
      </c>
      <c r="X16" s="134">
        <v>2000000</v>
      </c>
      <c r="Y16" s="192">
        <v>2000000</v>
      </c>
      <c r="Z16" s="190">
        <v>1000000</v>
      </c>
      <c r="AA16" s="191">
        <v>3000000</v>
      </c>
      <c r="AB16" s="134">
        <v>6000000</v>
      </c>
      <c r="AC16" s="192">
        <v>2000000</v>
      </c>
      <c r="AD16" s="190">
        <v>4000000</v>
      </c>
      <c r="AE16" s="191">
        <v>28000000</v>
      </c>
      <c r="AF16" s="134">
        <v>1000000</v>
      </c>
      <c r="AG16" s="193">
        <v>37000000</v>
      </c>
      <c r="AH16" s="193">
        <v>4000000</v>
      </c>
      <c r="AI16" s="192">
        <v>3000000</v>
      </c>
      <c r="AJ16" s="171"/>
      <c r="AK16" s="192">
        <f>AU16-SUM(AH16:AJ16)</f>
        <v>4000000</v>
      </c>
      <c r="AL16" s="105"/>
      <c r="AM16" s="58">
        <v>-54000000</v>
      </c>
      <c r="AN16" s="58">
        <f>SUM(F16:I16)</f>
        <v>-1000000</v>
      </c>
      <c r="AO16" s="58">
        <f>SUM(J16:M16)</f>
        <v>4000000</v>
      </c>
      <c r="AP16" s="58">
        <f>N16+O16+P16+Q16</f>
        <v>2000000</v>
      </c>
      <c r="AQ16" s="58">
        <f>SUM(R16:U16)</f>
        <v>1000000</v>
      </c>
      <c r="AR16" s="58">
        <v>7000000</v>
      </c>
      <c r="AS16" s="58">
        <v>12000000</v>
      </c>
      <c r="AT16" s="58">
        <v>70000000</v>
      </c>
      <c r="AU16" s="58">
        <v>11000000</v>
      </c>
      <c r="AV16" s="167"/>
    </row>
    <row r="17" ht="15" customHeight="1">
      <c r="A17" t="s" s="189">
        <v>170</v>
      </c>
      <c r="B17" s="190">
        <v>0</v>
      </c>
      <c r="C17" s="191">
        <v>0</v>
      </c>
      <c r="D17" s="134">
        <v>0</v>
      </c>
      <c r="E17" s="192">
        <v>0</v>
      </c>
      <c r="F17" s="190">
        <v>0</v>
      </c>
      <c r="G17" s="191">
        <v>0</v>
      </c>
      <c r="H17" s="134">
        <v>0</v>
      </c>
      <c r="I17" s="192">
        <v>0</v>
      </c>
      <c r="J17" s="190">
        <v>0</v>
      </c>
      <c r="K17" s="191">
        <v>0</v>
      </c>
      <c r="L17" s="134">
        <v>0</v>
      </c>
      <c r="M17" s="192">
        <v>-21000000</v>
      </c>
      <c r="N17" s="190">
        <v>-3000000</v>
      </c>
      <c r="O17" s="191">
        <v>5000000</v>
      </c>
      <c r="P17" s="134">
        <v>-4000000</v>
      </c>
      <c r="Q17" s="192">
        <v>4000000</v>
      </c>
      <c r="R17" s="190">
        <v>-4000000</v>
      </c>
      <c r="S17" s="191">
        <v>8000000</v>
      </c>
      <c r="T17" s="134">
        <v>2000000</v>
      </c>
      <c r="U17" s="192">
        <v>-2000000</v>
      </c>
      <c r="V17" s="190">
        <v>1000000</v>
      </c>
      <c r="W17" s="191">
        <v>-6000000</v>
      </c>
      <c r="X17" s="134">
        <v>4000000</v>
      </c>
      <c r="Y17" s="192">
        <v>0</v>
      </c>
      <c r="Z17" s="190">
        <v>2000000</v>
      </c>
      <c r="AA17" s="191">
        <v>3000000</v>
      </c>
      <c r="AB17" s="134">
        <v>7000000</v>
      </c>
      <c r="AC17" s="192">
        <v>6000000</v>
      </c>
      <c r="AD17" s="190">
        <v>6000000</v>
      </c>
      <c r="AE17" s="191">
        <v>-3000000</v>
      </c>
      <c r="AF17" s="134">
        <v>-1000000</v>
      </c>
      <c r="AG17" s="193">
        <v>0</v>
      </c>
      <c r="AH17" s="193">
        <v>-1000000</v>
      </c>
      <c r="AI17" s="192">
        <v>1000000</v>
      </c>
      <c r="AJ17" s="171"/>
      <c r="AK17" s="192">
        <f>AU17-SUM(AH17:AJ17)</f>
        <v>2000000</v>
      </c>
      <c r="AL17" s="105"/>
      <c r="AM17" s="58">
        <v>0</v>
      </c>
      <c r="AN17" s="105"/>
      <c r="AO17" s="58">
        <f>SUM(J17:M17)</f>
        <v>-21000000</v>
      </c>
      <c r="AP17" s="58">
        <f>N17+O17+P17+Q17</f>
        <v>2000000</v>
      </c>
      <c r="AQ17" s="58">
        <f>SUM(R17:U17)</f>
        <v>4000000</v>
      </c>
      <c r="AR17" s="58">
        <v>-1000000</v>
      </c>
      <c r="AS17" s="58">
        <v>18000000</v>
      </c>
      <c r="AT17" s="58">
        <v>2000000</v>
      </c>
      <c r="AU17" s="58">
        <v>2000000</v>
      </c>
      <c r="AV17" s="167"/>
    </row>
    <row r="18" ht="15" customHeight="1">
      <c r="A18" t="s" s="189">
        <v>171</v>
      </c>
      <c r="B18" s="190">
        <v>-42000000</v>
      </c>
      <c r="C18" s="191">
        <v>-67000000</v>
      </c>
      <c r="D18" s="134">
        <v>-50000000</v>
      </c>
      <c r="E18" s="192">
        <v>-52000000</v>
      </c>
      <c r="F18" s="190">
        <v>-63000000</v>
      </c>
      <c r="G18" s="191">
        <v>-30000000</v>
      </c>
      <c r="H18" s="134">
        <v>-33000000</v>
      </c>
      <c r="I18" s="192">
        <v>-49000000</v>
      </c>
      <c r="J18" s="190">
        <v>-75000000</v>
      </c>
      <c r="K18" s="191">
        <v>-81000000</v>
      </c>
      <c r="L18" s="134">
        <v>-118000000</v>
      </c>
      <c r="M18" s="192">
        <v>-75000000</v>
      </c>
      <c r="N18" s="190">
        <v>12000000</v>
      </c>
      <c r="O18" s="184">
        <v>0</v>
      </c>
      <c r="P18" s="134">
        <v>-6000000</v>
      </c>
      <c r="Q18" s="192">
        <v>-26000000</v>
      </c>
      <c r="R18" s="190">
        <v>-33000000</v>
      </c>
      <c r="S18" s="184">
        <v>-65000000</v>
      </c>
      <c r="T18" s="134">
        <v>-98000000</v>
      </c>
      <c r="U18" s="192">
        <v>-40000000</v>
      </c>
      <c r="V18" s="190">
        <v>-62000000</v>
      </c>
      <c r="W18" s="184">
        <v>-75000000</v>
      </c>
      <c r="X18" s="134">
        <v>-33000000</v>
      </c>
      <c r="Y18" s="192">
        <v>-97000000</v>
      </c>
      <c r="Z18" s="190">
        <v>-64000000</v>
      </c>
      <c r="AA18" s="184">
        <v>-23000000</v>
      </c>
      <c r="AB18" s="134">
        <v>-40000000</v>
      </c>
      <c r="AC18" s="192">
        <v>-145000000</v>
      </c>
      <c r="AD18" s="190">
        <v>-27000000</v>
      </c>
      <c r="AE18" s="184">
        <v>3000000</v>
      </c>
      <c r="AF18" s="134">
        <v>-8000000</v>
      </c>
      <c r="AG18" s="193">
        <v>24000000</v>
      </c>
      <c r="AH18" s="193">
        <v>-28000000</v>
      </c>
      <c r="AI18" s="192">
        <v>-13000000</v>
      </c>
      <c r="AJ18" s="171"/>
      <c r="AK18" s="192">
        <f>AU18-SUM(AH18:AJ18)</f>
        <v>-43000000</v>
      </c>
      <c r="AL18" s="105"/>
      <c r="AM18" s="58">
        <v>-211000000</v>
      </c>
      <c r="AN18" s="58">
        <f>SUM(F18:I18)</f>
        <v>-175000000</v>
      </c>
      <c r="AO18" s="58">
        <f>SUM(J18:M18)</f>
        <v>-349000000</v>
      </c>
      <c r="AP18" s="58">
        <f>N18+O18+P18+Q18</f>
        <v>-20000000</v>
      </c>
      <c r="AQ18" s="58">
        <f>SUM(R18:U18)</f>
        <v>-236000000</v>
      </c>
      <c r="AR18" s="58">
        <v>-267000000</v>
      </c>
      <c r="AS18" s="58">
        <v>-272000000</v>
      </c>
      <c r="AT18" s="58">
        <v>-8000000</v>
      </c>
      <c r="AU18" s="58">
        <v>-84000000</v>
      </c>
      <c r="AV18" s="167"/>
    </row>
    <row r="19" ht="6.666666666666667" customHeight="1">
      <c r="A19" s="228"/>
      <c r="B19" s="225"/>
      <c r="C19" s="226"/>
      <c r="D19" s="168"/>
      <c r="E19" s="172"/>
      <c r="F19" s="225"/>
      <c r="G19" s="226"/>
      <c r="H19" s="168"/>
      <c r="I19" s="172"/>
      <c r="J19" s="225"/>
      <c r="K19" s="226"/>
      <c r="L19" s="168"/>
      <c r="M19" s="172"/>
      <c r="N19" s="225"/>
      <c r="O19" s="226"/>
      <c r="P19" s="168"/>
      <c r="Q19" s="172"/>
      <c r="R19" s="225"/>
      <c r="S19" s="226"/>
      <c r="T19" s="168"/>
      <c r="U19" s="172"/>
      <c r="V19" s="225"/>
      <c r="W19" s="226"/>
      <c r="X19" s="168"/>
      <c r="Y19" s="172"/>
      <c r="Z19" s="225"/>
      <c r="AA19" s="226"/>
      <c r="AB19" s="168"/>
      <c r="AC19" s="172"/>
      <c r="AD19" s="225"/>
      <c r="AE19" s="226"/>
      <c r="AF19" s="168"/>
      <c r="AG19" s="168"/>
      <c r="AH19" s="168"/>
      <c r="AI19" s="172"/>
      <c r="AJ19" s="171"/>
      <c r="AK19" s="172"/>
      <c r="AL19" s="105"/>
      <c r="AM19" s="105"/>
      <c r="AN19" s="105"/>
      <c r="AO19" s="105"/>
      <c r="AP19" s="105"/>
      <c r="AQ19" s="105"/>
      <c r="AR19" s="105"/>
      <c r="AS19" s="105"/>
      <c r="AT19" s="105"/>
      <c r="AU19" s="105"/>
      <c r="AV19" s="167"/>
    </row>
    <row r="20" ht="15" customHeight="1">
      <c r="A20" t="s" s="31">
        <v>172</v>
      </c>
      <c r="B20" s="225"/>
      <c r="C20" s="226"/>
      <c r="D20" s="168"/>
      <c r="E20" s="172"/>
      <c r="F20" s="225"/>
      <c r="G20" s="226"/>
      <c r="H20" s="168"/>
      <c r="I20" s="172"/>
      <c r="J20" s="225"/>
      <c r="K20" s="226"/>
      <c r="L20" s="168"/>
      <c r="M20" s="172"/>
      <c r="N20" s="225"/>
      <c r="O20" s="226"/>
      <c r="P20" s="168"/>
      <c r="Q20" s="172"/>
      <c r="R20" s="225"/>
      <c r="S20" s="226"/>
      <c r="T20" s="168"/>
      <c r="U20" s="172"/>
      <c r="V20" s="225"/>
      <c r="W20" s="226"/>
      <c r="X20" s="168"/>
      <c r="Y20" s="172"/>
      <c r="Z20" s="225"/>
      <c r="AA20" s="226"/>
      <c r="AB20" s="168"/>
      <c r="AC20" s="172"/>
      <c r="AD20" s="225"/>
      <c r="AE20" s="226"/>
      <c r="AF20" s="168"/>
      <c r="AG20" s="168"/>
      <c r="AH20" s="168"/>
      <c r="AI20" s="172"/>
      <c r="AJ20" s="171"/>
      <c r="AK20" s="172"/>
      <c r="AL20" s="105"/>
      <c r="AM20" s="105"/>
      <c r="AN20" s="105"/>
      <c r="AO20" s="105"/>
      <c r="AP20" s="105"/>
      <c r="AQ20" s="105"/>
      <c r="AR20" s="105"/>
      <c r="AS20" s="105"/>
      <c r="AT20" s="105"/>
      <c r="AU20" s="105"/>
      <c r="AV20" s="167"/>
    </row>
    <row r="21" ht="15" customHeight="1">
      <c r="A21" t="s" s="36">
        <v>173</v>
      </c>
      <c r="B21" s="190">
        <v>81000000</v>
      </c>
      <c r="C21" s="191">
        <v>86000000</v>
      </c>
      <c r="D21" s="134">
        <v>-31000000</v>
      </c>
      <c r="E21" s="192">
        <v>51000000</v>
      </c>
      <c r="F21" s="190">
        <v>-42000000</v>
      </c>
      <c r="G21" s="191">
        <v>31000000</v>
      </c>
      <c r="H21" s="134">
        <v>-17000000</v>
      </c>
      <c r="I21" s="192">
        <v>144000000</v>
      </c>
      <c r="J21" s="190">
        <v>27000000</v>
      </c>
      <c r="K21" s="191">
        <v>224000000</v>
      </c>
      <c r="L21" s="134">
        <v>-252000000</v>
      </c>
      <c r="M21" s="192">
        <v>-50000000</v>
      </c>
      <c r="N21" s="190">
        <v>-95000000</v>
      </c>
      <c r="O21" s="191">
        <v>-135000000</v>
      </c>
      <c r="P21" s="134">
        <v>16000000</v>
      </c>
      <c r="Q21" s="192">
        <v>38000000</v>
      </c>
      <c r="R21" s="190">
        <v>-61000000</v>
      </c>
      <c r="S21" s="191">
        <v>-50000000</v>
      </c>
      <c r="T21" s="134">
        <v>-54000000</v>
      </c>
      <c r="U21" s="192">
        <v>59000000</v>
      </c>
      <c r="V21" s="190">
        <v>-138000000</v>
      </c>
      <c r="W21" s="191">
        <v>-20000000</v>
      </c>
      <c r="X21" s="134">
        <v>40000000</v>
      </c>
      <c r="Y21" s="192">
        <v>-20000000</v>
      </c>
      <c r="Z21" s="190">
        <v>-25000000</v>
      </c>
      <c r="AA21" s="191">
        <v>10000000</v>
      </c>
      <c r="AB21" s="134">
        <v>-167000000</v>
      </c>
      <c r="AC21" s="192">
        <v>-25000000</v>
      </c>
      <c r="AD21" s="190">
        <v>-29000000</v>
      </c>
      <c r="AE21" s="191">
        <v>-106000000</v>
      </c>
      <c r="AF21" s="134">
        <v>54000000</v>
      </c>
      <c r="AG21" s="193">
        <v>38000000</v>
      </c>
      <c r="AH21" s="193">
        <v>-115000000</v>
      </c>
      <c r="AI21" s="192">
        <v>14000000</v>
      </c>
      <c r="AJ21" s="171"/>
      <c r="AK21" s="192">
        <f>AU21-SUM(AH21:AJ21)</f>
        <v>11000000</v>
      </c>
      <c r="AL21" s="105"/>
      <c r="AM21" s="58">
        <v>187000000</v>
      </c>
      <c r="AN21" s="58">
        <f>SUM(F21:I21)</f>
        <v>116000000</v>
      </c>
      <c r="AO21" s="58">
        <f>SUM(J21:M21)</f>
        <v>-51000000</v>
      </c>
      <c r="AP21" s="58">
        <f>N21+O21+P21+Q21</f>
        <v>-176000000</v>
      </c>
      <c r="AQ21" s="58">
        <f>SUM(R21:U21)</f>
        <v>-106000000</v>
      </c>
      <c r="AR21" s="58">
        <v>-138000000</v>
      </c>
      <c r="AS21" s="58">
        <v>-207000000</v>
      </c>
      <c r="AT21" s="58">
        <v>-43000000</v>
      </c>
      <c r="AU21" s="58">
        <v>-90000000</v>
      </c>
      <c r="AV21" s="167"/>
    </row>
    <row r="22" ht="15" customHeight="1">
      <c r="A22" t="s" s="36">
        <v>174</v>
      </c>
      <c r="B22" s="190">
        <v>-36000000</v>
      </c>
      <c r="C22" s="191">
        <v>-76000000</v>
      </c>
      <c r="D22" s="134">
        <v>42000000</v>
      </c>
      <c r="E22" s="192">
        <v>5000000</v>
      </c>
      <c r="F22" s="190">
        <v>38000000</v>
      </c>
      <c r="G22" s="191">
        <v>84000000</v>
      </c>
      <c r="H22" s="134">
        <v>13000000</v>
      </c>
      <c r="I22" s="192">
        <v>-7000000</v>
      </c>
      <c r="J22" s="190">
        <v>-35000000</v>
      </c>
      <c r="K22" s="184">
        <v>0</v>
      </c>
      <c r="L22" s="134">
        <v>164000000</v>
      </c>
      <c r="M22" s="192">
        <v>34000000</v>
      </c>
      <c r="N22" s="190">
        <v>-26000000</v>
      </c>
      <c r="O22" s="184">
        <v>-60000000</v>
      </c>
      <c r="P22" s="134">
        <v>-57000000</v>
      </c>
      <c r="Q22" s="192">
        <v>-16000000</v>
      </c>
      <c r="R22" s="190">
        <v>-122000000</v>
      </c>
      <c r="S22" s="184">
        <v>-151000000</v>
      </c>
      <c r="T22" s="134">
        <v>-119000000</v>
      </c>
      <c r="U22" s="192">
        <v>-201000000</v>
      </c>
      <c r="V22" s="190">
        <v>-196000000</v>
      </c>
      <c r="W22" s="184">
        <v>-129000000</v>
      </c>
      <c r="X22" s="134">
        <v>-34000000</v>
      </c>
      <c r="Y22" s="192">
        <v>6000000</v>
      </c>
      <c r="Z22" s="190">
        <v>32000000</v>
      </c>
      <c r="AA22" s="184">
        <v>-46000000</v>
      </c>
      <c r="AB22" s="134">
        <v>-86000000</v>
      </c>
      <c r="AC22" s="192">
        <v>-122000000</v>
      </c>
      <c r="AD22" s="190">
        <v>6000000</v>
      </c>
      <c r="AE22" s="184">
        <v>-90000000</v>
      </c>
      <c r="AF22" s="134">
        <v>-96000000</v>
      </c>
      <c r="AG22" s="193">
        <v>-128000000</v>
      </c>
      <c r="AH22" s="193">
        <v>87000000</v>
      </c>
      <c r="AI22" s="192">
        <v>-34000000</v>
      </c>
      <c r="AJ22" s="171"/>
      <c r="AK22" s="192">
        <f>AU22-SUM(AH22:AJ22)</f>
        <v>-39000000</v>
      </c>
      <c r="AL22" s="105"/>
      <c r="AM22" s="58">
        <v>-65000000</v>
      </c>
      <c r="AN22" s="58">
        <f>SUM(F22:I22)</f>
        <v>128000000</v>
      </c>
      <c r="AO22" s="58">
        <f>SUM(J22:M22)</f>
        <v>163000000</v>
      </c>
      <c r="AP22" s="58">
        <f>N22+O22+P22+Q22</f>
        <v>-159000000</v>
      </c>
      <c r="AQ22" s="58">
        <f>SUM(R22:U22)</f>
        <v>-593000000</v>
      </c>
      <c r="AR22" s="58">
        <v>-353000000</v>
      </c>
      <c r="AS22" s="58">
        <v>-222000000</v>
      </c>
      <c r="AT22" s="58">
        <v>-308000000</v>
      </c>
      <c r="AU22" s="58">
        <v>14000000</v>
      </c>
      <c r="AV22" s="167"/>
    </row>
    <row r="23" ht="15" customHeight="1">
      <c r="A23" t="s" s="36">
        <v>175</v>
      </c>
      <c r="B23" s="190">
        <v>0</v>
      </c>
      <c r="C23" s="191">
        <v>10000000</v>
      </c>
      <c r="D23" s="193">
        <v>-36000000</v>
      </c>
      <c r="E23" s="192">
        <v>4000000</v>
      </c>
      <c r="F23" s="190">
        <v>20000000</v>
      </c>
      <c r="G23" s="191">
        <v>-14000000</v>
      </c>
      <c r="H23" s="193">
        <v>30000000</v>
      </c>
      <c r="I23" s="192">
        <v>7000000</v>
      </c>
      <c r="J23" s="190">
        <v>4000000</v>
      </c>
      <c r="K23" s="191">
        <v>-11000000</v>
      </c>
      <c r="L23" s="193">
        <v>-9000000</v>
      </c>
      <c r="M23" s="192">
        <v>23000000</v>
      </c>
      <c r="N23" s="190">
        <v>-8000000</v>
      </c>
      <c r="O23" s="191">
        <v>-52000000</v>
      </c>
      <c r="P23" s="193">
        <v>-46000000</v>
      </c>
      <c r="Q23" s="192">
        <v>-244000000</v>
      </c>
      <c r="R23" s="190">
        <v>-247000000</v>
      </c>
      <c r="S23" s="191">
        <v>-41000000</v>
      </c>
      <c r="T23" s="193">
        <v>-37000000</v>
      </c>
      <c r="U23" s="192">
        <v>19000000</v>
      </c>
      <c r="V23" s="190">
        <v>-33000000</v>
      </c>
      <c r="W23" s="191">
        <v>33000000</v>
      </c>
      <c r="X23" s="193">
        <v>-49000000</v>
      </c>
      <c r="Y23" s="192">
        <v>65000000</v>
      </c>
      <c r="Z23" s="190">
        <v>6000000</v>
      </c>
      <c r="AA23" s="191">
        <v>40000000</v>
      </c>
      <c r="AB23" s="193">
        <v>-134000000</v>
      </c>
      <c r="AC23" s="192">
        <v>-218000000</v>
      </c>
      <c r="AD23" s="190">
        <v>-106000000</v>
      </c>
      <c r="AE23" s="191">
        <v>131000000</v>
      </c>
      <c r="AF23" s="193">
        <v>-123000000</v>
      </c>
      <c r="AG23" s="193">
        <v>-114000000</v>
      </c>
      <c r="AH23" s="193">
        <v>-182000000</v>
      </c>
      <c r="AI23" s="192">
        <v>-48000000</v>
      </c>
      <c r="AJ23" s="171"/>
      <c r="AK23" s="192">
        <f>AU23-SUM(AH23:AJ23)</f>
        <v>-97000000</v>
      </c>
      <c r="AL23" s="105"/>
      <c r="AM23" s="58">
        <v>-22000000</v>
      </c>
      <c r="AN23" s="58">
        <f>SUM(F23:I23)</f>
        <v>43000000</v>
      </c>
      <c r="AO23" s="58">
        <f>SUM(J23:M23)</f>
        <v>7000000</v>
      </c>
      <c r="AP23" s="58">
        <f>N23+O23+P23+Q23</f>
        <v>-350000000</v>
      </c>
      <c r="AQ23" s="58">
        <f>SUM(R23:U23)</f>
        <v>-306000000</v>
      </c>
      <c r="AR23" s="58">
        <v>16000000</v>
      </c>
      <c r="AS23" s="58">
        <v>-306000000</v>
      </c>
      <c r="AT23" s="58">
        <v>-212000000</v>
      </c>
      <c r="AU23" s="58">
        <v>-327000000</v>
      </c>
      <c r="AV23" s="167"/>
    </row>
    <row r="24" ht="15" customHeight="1">
      <c r="A24" t="s" s="36">
        <v>176</v>
      </c>
      <c r="B24" s="190">
        <v>-26000000</v>
      </c>
      <c r="C24" s="191">
        <v>-225000000</v>
      </c>
      <c r="D24" s="134">
        <v>310000000</v>
      </c>
      <c r="E24" s="192">
        <v>-188000000</v>
      </c>
      <c r="F24" s="190">
        <v>-250000000</v>
      </c>
      <c r="G24" s="191">
        <v>-218000000</v>
      </c>
      <c r="H24" s="134">
        <v>43000000</v>
      </c>
      <c r="I24" s="192">
        <v>-35000000</v>
      </c>
      <c r="J24" s="190">
        <v>64000000</v>
      </c>
      <c r="K24" s="191">
        <v>-160000000</v>
      </c>
      <c r="L24" s="134">
        <v>82000000</v>
      </c>
      <c r="M24" s="192">
        <v>333000000</v>
      </c>
      <c r="N24" s="190">
        <v>51000000</v>
      </c>
      <c r="O24" s="191">
        <v>73000000</v>
      </c>
      <c r="P24" s="134">
        <v>118000000</v>
      </c>
      <c r="Q24" s="192">
        <v>6000000</v>
      </c>
      <c r="R24" s="190">
        <v>266000000</v>
      </c>
      <c r="S24" s="191">
        <v>4000000</v>
      </c>
      <c r="T24" s="134">
        <v>275000000</v>
      </c>
      <c r="U24" s="192">
        <v>88000000</v>
      </c>
      <c r="V24" s="190">
        <v>52000000</v>
      </c>
      <c r="W24" s="191">
        <v>-144000000</v>
      </c>
      <c r="X24" s="134">
        <v>-128000000</v>
      </c>
      <c r="Y24" s="192">
        <v>101000000</v>
      </c>
      <c r="Z24" s="190">
        <v>-102000000</v>
      </c>
      <c r="AA24" s="191">
        <v>-220000000</v>
      </c>
      <c r="AB24" s="134">
        <v>118000000</v>
      </c>
      <c r="AC24" s="192">
        <v>16000000</v>
      </c>
      <c r="AD24" s="190">
        <v>-110000000</v>
      </c>
      <c r="AE24" s="191">
        <v>33000000</v>
      </c>
      <c r="AF24" s="134">
        <v>-219000000</v>
      </c>
      <c r="AG24" s="193">
        <v>246000000</v>
      </c>
      <c r="AH24" s="193">
        <v>231000000</v>
      </c>
      <c r="AI24" s="192">
        <v>-136000000</v>
      </c>
      <c r="AJ24" s="171"/>
      <c r="AK24" s="192">
        <f>AU24-SUM(AH24:AJ24)</f>
        <v>196000000</v>
      </c>
      <c r="AL24" s="105"/>
      <c r="AM24" s="58">
        <v>-129000000</v>
      </c>
      <c r="AN24" s="58">
        <f>SUM(F24:I24)</f>
        <v>-460000000</v>
      </c>
      <c r="AO24" s="58">
        <f>SUM(J24:M24)</f>
        <v>319000000</v>
      </c>
      <c r="AP24" s="58">
        <f>N24+O24+P24+Q24</f>
        <v>248000000</v>
      </c>
      <c r="AQ24" s="58">
        <f>SUM(R24:U24)</f>
        <v>633000000</v>
      </c>
      <c r="AR24" s="58">
        <v>-119000000</v>
      </c>
      <c r="AS24" s="58">
        <v>-188000000</v>
      </c>
      <c r="AT24" s="58">
        <v>-50000000</v>
      </c>
      <c r="AU24" s="58">
        <v>291000000</v>
      </c>
      <c r="AV24" s="167"/>
    </row>
    <row r="25" ht="6.666666666666667" customHeight="1">
      <c r="A25" s="36"/>
      <c r="B25" s="225"/>
      <c r="C25" s="226"/>
      <c r="D25" s="168"/>
      <c r="E25" s="172"/>
      <c r="F25" s="225"/>
      <c r="G25" s="226"/>
      <c r="H25" s="168"/>
      <c r="I25" s="172"/>
      <c r="J25" s="225"/>
      <c r="K25" s="226"/>
      <c r="L25" s="168"/>
      <c r="M25" s="172"/>
      <c r="N25" s="225"/>
      <c r="O25" s="226"/>
      <c r="P25" s="168"/>
      <c r="Q25" s="172"/>
      <c r="R25" s="225"/>
      <c r="S25" s="226"/>
      <c r="T25" s="168"/>
      <c r="U25" s="172"/>
      <c r="V25" s="225"/>
      <c r="W25" s="226"/>
      <c r="X25" s="168"/>
      <c r="Y25" s="172"/>
      <c r="Z25" s="225"/>
      <c r="AA25" s="226"/>
      <c r="AB25" s="168"/>
      <c r="AC25" s="172"/>
      <c r="AD25" s="225"/>
      <c r="AE25" s="226"/>
      <c r="AF25" s="168"/>
      <c r="AG25" s="193">
        <v>0</v>
      </c>
      <c r="AH25" s="193">
        <v>0</v>
      </c>
      <c r="AI25" s="192">
        <v>0</v>
      </c>
      <c r="AJ25" s="171"/>
      <c r="AK25" s="192">
        <f>AU25-SUM(AH25:AJ25)</f>
        <v>0</v>
      </c>
      <c r="AL25" s="105"/>
      <c r="AM25" s="105"/>
      <c r="AN25" s="105"/>
      <c r="AO25" s="105"/>
      <c r="AP25" s="105"/>
      <c r="AQ25" s="105"/>
      <c r="AR25" s="105"/>
      <c r="AS25" s="105"/>
      <c r="AT25" s="105"/>
      <c r="AU25" s="105"/>
      <c r="AV25" s="167"/>
    </row>
    <row r="26" ht="15" customHeight="1">
      <c r="A26" t="s" s="36">
        <v>177</v>
      </c>
      <c r="B26" s="190">
        <v>5000000</v>
      </c>
      <c r="C26" s="191">
        <v>-5000000</v>
      </c>
      <c r="D26" s="134">
        <v>1000000</v>
      </c>
      <c r="E26" s="192">
        <v>13000000</v>
      </c>
      <c r="F26" s="190">
        <v>6000000</v>
      </c>
      <c r="G26" s="191">
        <v>1000000</v>
      </c>
      <c r="H26" s="134">
        <v>-1000000</v>
      </c>
      <c r="I26" s="192">
        <v>9000000</v>
      </c>
      <c r="J26" s="190">
        <v>-4000000</v>
      </c>
      <c r="K26" s="191">
        <v>5000000</v>
      </c>
      <c r="L26" s="134">
        <v>5000000</v>
      </c>
      <c r="M26" s="192">
        <v>10000000</v>
      </c>
      <c r="N26" s="190">
        <v>-1000000</v>
      </c>
      <c r="O26" s="191">
        <v>1000000</v>
      </c>
      <c r="P26" s="134">
        <v>-3000000</v>
      </c>
      <c r="Q26" s="192">
        <v>-2000000</v>
      </c>
      <c r="R26" s="198">
        <v>0</v>
      </c>
      <c r="S26" s="191">
        <v>-3000000</v>
      </c>
      <c r="T26" s="134">
        <v>1000000</v>
      </c>
      <c r="U26" s="192">
        <v>19000000</v>
      </c>
      <c r="V26" s="198">
        <v>5000000</v>
      </c>
      <c r="W26" s="191">
        <v>5000000</v>
      </c>
      <c r="X26" s="134">
        <v>5000000</v>
      </c>
      <c r="Y26" s="192">
        <v>7000000</v>
      </c>
      <c r="Z26" s="198">
        <v>3000000</v>
      </c>
      <c r="AA26" s="191">
        <v>5000000</v>
      </c>
      <c r="AB26" s="134">
        <v>7000000</v>
      </c>
      <c r="AC26" s="192">
        <v>-1000000</v>
      </c>
      <c r="AD26" s="198">
        <v>4000000</v>
      </c>
      <c r="AE26" s="191">
        <v>9000000</v>
      </c>
      <c r="AF26" s="134">
        <v>8000000</v>
      </c>
      <c r="AG26" s="193">
        <v>3000000</v>
      </c>
      <c r="AH26" s="193">
        <v>4000000</v>
      </c>
      <c r="AI26" s="192">
        <v>3000000</v>
      </c>
      <c r="AJ26" s="171"/>
      <c r="AK26" s="192">
        <f>AU26-SUM(AH26:AJ26)</f>
        <v>11000000</v>
      </c>
      <c r="AL26" s="105"/>
      <c r="AM26" s="58">
        <v>14000000</v>
      </c>
      <c r="AN26" s="58">
        <f>SUM(F26:I26)</f>
        <v>15000000</v>
      </c>
      <c r="AO26" s="58">
        <f>SUM(J26:M26)</f>
        <v>16000000</v>
      </c>
      <c r="AP26" s="58">
        <f>N26+O26+P26+Q26</f>
        <v>-5000000</v>
      </c>
      <c r="AQ26" s="58">
        <f>SUM(R26:U26)</f>
        <v>17000000</v>
      </c>
      <c r="AR26" s="58">
        <v>22000000</v>
      </c>
      <c r="AS26" s="58">
        <v>14000000</v>
      </c>
      <c r="AT26" s="58">
        <v>24000000</v>
      </c>
      <c r="AU26" s="58">
        <v>18000000</v>
      </c>
      <c r="AV26" s="167"/>
    </row>
    <row r="27" ht="15" customHeight="1">
      <c r="A27" t="s" s="36">
        <v>178</v>
      </c>
      <c r="B27" s="190">
        <v>-3000000</v>
      </c>
      <c r="C27" s="191">
        <v>9000000</v>
      </c>
      <c r="D27" s="134">
        <v>6000000</v>
      </c>
      <c r="E27" s="192">
        <v>0</v>
      </c>
      <c r="F27" s="190">
        <v>5000000</v>
      </c>
      <c r="G27" s="191">
        <v>-2000000</v>
      </c>
      <c r="H27" s="134">
        <v>-4000000</v>
      </c>
      <c r="I27" s="192">
        <v>-1000000</v>
      </c>
      <c r="J27" s="190">
        <v>5000000</v>
      </c>
      <c r="K27" s="191">
        <v>-5000000</v>
      </c>
      <c r="L27" s="134">
        <v>-2000000</v>
      </c>
      <c r="M27" s="192">
        <v>-9000000</v>
      </c>
      <c r="N27" s="190">
        <v>3000000</v>
      </c>
      <c r="O27" s="191">
        <v>-4000000</v>
      </c>
      <c r="P27" s="134">
        <v>-6000000</v>
      </c>
      <c r="Q27" s="192">
        <v>-8000000</v>
      </c>
      <c r="R27" s="190">
        <v>2000000</v>
      </c>
      <c r="S27" s="191">
        <v>6000000</v>
      </c>
      <c r="T27" s="134">
        <v>8000000</v>
      </c>
      <c r="U27" s="192">
        <v>-9000000</v>
      </c>
      <c r="V27" s="190">
        <v>-7000000</v>
      </c>
      <c r="W27" s="191">
        <v>3000000</v>
      </c>
      <c r="X27" s="134">
        <v>10000000</v>
      </c>
      <c r="Y27" s="192">
        <v>-8000000</v>
      </c>
      <c r="Z27" s="190">
        <v>3000000</v>
      </c>
      <c r="AA27" s="191">
        <v>-4000000</v>
      </c>
      <c r="AB27" s="134">
        <v>4000000</v>
      </c>
      <c r="AC27" s="192">
        <v>-5000000</v>
      </c>
      <c r="AD27" s="190">
        <v>4000000</v>
      </c>
      <c r="AE27" s="191">
        <v>-3000000</v>
      </c>
      <c r="AF27" s="134">
        <v>2000000</v>
      </c>
      <c r="AG27" s="193">
        <v>-1000000</v>
      </c>
      <c r="AH27" s="193">
        <v>-4000000</v>
      </c>
      <c r="AI27" s="192">
        <v>-3000000</v>
      </c>
      <c r="AJ27" s="171"/>
      <c r="AK27" s="192">
        <f>AU27-SUM(AH27:AJ27)</f>
        <v>4000000</v>
      </c>
      <c r="AL27" s="105"/>
      <c r="AM27" s="58">
        <v>12000000</v>
      </c>
      <c r="AN27" s="58">
        <f>SUM(F27:I27)</f>
        <v>-2000000</v>
      </c>
      <c r="AO27" s="58">
        <f>SUM(J27:M27)</f>
        <v>-11000000</v>
      </c>
      <c r="AP27" s="58">
        <f>N27+O27+P27+Q27</f>
        <v>-15000000</v>
      </c>
      <c r="AQ27" s="58">
        <f>SUM(R27:U27)</f>
        <v>7000000</v>
      </c>
      <c r="AR27" s="58">
        <v>-2000000</v>
      </c>
      <c r="AS27" s="58">
        <v>-2000000</v>
      </c>
      <c r="AT27" s="58">
        <v>2000000</v>
      </c>
      <c r="AU27" s="58">
        <v>-3000000</v>
      </c>
      <c r="AV27" s="167"/>
    </row>
    <row r="28" ht="14.166666666666666" customHeight="1">
      <c r="A28" t="s" s="31">
        <v>179</v>
      </c>
      <c r="B28" s="199">
        <v>620000000</v>
      </c>
      <c r="C28" s="200">
        <v>403000000</v>
      </c>
      <c r="D28" s="33">
        <v>2615000000</v>
      </c>
      <c r="E28" s="201">
        <v>731000000</v>
      </c>
      <c r="F28" s="199">
        <v>296000000</v>
      </c>
      <c r="G28" s="200">
        <v>517000000</v>
      </c>
      <c r="H28" s="33">
        <v>746000000</v>
      </c>
      <c r="I28" s="201">
        <v>814000000</v>
      </c>
      <c r="J28" s="199">
        <v>512000000</v>
      </c>
      <c r="K28" s="200">
        <v>414000000</v>
      </c>
      <c r="L28" s="33">
        <v>527000000</v>
      </c>
      <c r="M28" s="201">
        <v>1029000000</v>
      </c>
      <c r="N28" s="199">
        <v>732000000</v>
      </c>
      <c r="O28" s="200">
        <v>636000000</v>
      </c>
      <c r="P28" s="33">
        <v>924000000</v>
      </c>
      <c r="Q28" s="201">
        <v>785000000</v>
      </c>
      <c r="R28" s="199">
        <v>856000000</v>
      </c>
      <c r="S28" s="200">
        <v>819000000</v>
      </c>
      <c r="T28" s="33">
        <v>1144000000</v>
      </c>
      <c r="U28" s="201">
        <v>1076000000</v>
      </c>
      <c r="V28" s="199">
        <v>632000000</v>
      </c>
      <c r="W28" s="200">
        <v>756000000</v>
      </c>
      <c r="X28" s="33">
        <v>988000000</v>
      </c>
      <c r="Y28" s="201">
        <v>1137000000</v>
      </c>
      <c r="Z28" s="199">
        <v>851000000</v>
      </c>
      <c r="AA28" s="200">
        <v>761000000</v>
      </c>
      <c r="AB28" s="33">
        <v>779000000</v>
      </c>
      <c r="AC28" s="201">
        <v>391000000</v>
      </c>
      <c r="AD28" s="199">
        <v>565000000</v>
      </c>
      <c r="AE28" s="200">
        <v>779000000</v>
      </c>
      <c r="AF28" s="33">
        <v>585000000</v>
      </c>
      <c r="AG28" s="202">
        <v>891000000</v>
      </c>
      <c r="AH28" s="202">
        <v>793000000</v>
      </c>
      <c r="AI28" s="201">
        <v>860000000</v>
      </c>
      <c r="AJ28" s="237"/>
      <c r="AK28" s="201">
        <f>AU28-SUM(AH28:AJ28)</f>
        <v>1256000000</v>
      </c>
      <c r="AL28" s="114"/>
      <c r="AM28" s="181">
        <v>4369000000</v>
      </c>
      <c r="AN28" s="181">
        <f>SUM(F28:I28)</f>
        <v>2373000000</v>
      </c>
      <c r="AO28" s="181">
        <f>SUM(J28:M28)</f>
        <v>2482000000</v>
      </c>
      <c r="AP28" s="181">
        <f>N28+O28+P28+Q28</f>
        <v>3077000000</v>
      </c>
      <c r="AQ28" s="181">
        <f>SUM(R28:U28)</f>
        <v>3895000000</v>
      </c>
      <c r="AR28" s="181">
        <v>3513000000</v>
      </c>
      <c r="AS28" s="181">
        <v>2782000000</v>
      </c>
      <c r="AT28" s="181">
        <v>2820000000</v>
      </c>
      <c r="AU28" s="181">
        <v>2909000000</v>
      </c>
      <c r="AV28" s="238"/>
    </row>
    <row r="29" ht="6.666666666666667" customHeight="1">
      <c r="A29" s="31"/>
      <c r="B29" s="225"/>
      <c r="C29" s="226"/>
      <c r="D29" s="168"/>
      <c r="E29" s="172"/>
      <c r="F29" s="225"/>
      <c r="G29" s="226"/>
      <c r="H29" s="168"/>
      <c r="I29" s="172"/>
      <c r="J29" s="225"/>
      <c r="K29" s="226"/>
      <c r="L29" s="168"/>
      <c r="M29" s="172"/>
      <c r="N29" s="225"/>
      <c r="O29" s="226"/>
      <c r="P29" s="168"/>
      <c r="Q29" s="172"/>
      <c r="R29" s="225"/>
      <c r="S29" s="226"/>
      <c r="T29" s="168"/>
      <c r="U29" s="172"/>
      <c r="V29" s="225"/>
      <c r="W29" s="226"/>
      <c r="X29" s="168"/>
      <c r="Y29" s="172"/>
      <c r="Z29" s="225"/>
      <c r="AA29" s="226"/>
      <c r="AB29" s="168"/>
      <c r="AC29" s="172"/>
      <c r="AD29" s="225"/>
      <c r="AE29" s="226"/>
      <c r="AF29" s="168"/>
      <c r="AG29" s="193">
        <v>0</v>
      </c>
      <c r="AH29" s="193">
        <v>0</v>
      </c>
      <c r="AI29" s="192">
        <v>0</v>
      </c>
      <c r="AJ29" s="171"/>
      <c r="AK29" s="192">
        <f>AU29-SUM(AH29:AJ29)</f>
        <v>0</v>
      </c>
      <c r="AL29" s="105"/>
      <c r="AM29" s="105"/>
      <c r="AN29" s="105"/>
      <c r="AO29" s="105"/>
      <c r="AP29" s="105"/>
      <c r="AQ29" s="105"/>
      <c r="AR29" s="105"/>
      <c r="AS29" s="105"/>
      <c r="AT29" s="105"/>
      <c r="AU29" s="105"/>
      <c r="AV29" s="167"/>
    </row>
    <row r="30" ht="15" customHeight="1">
      <c r="A30" t="s" s="203">
        <v>180</v>
      </c>
      <c r="B30" s="225"/>
      <c r="C30" s="226"/>
      <c r="D30" s="168"/>
      <c r="E30" s="172"/>
      <c r="F30" s="225"/>
      <c r="G30" s="226"/>
      <c r="H30" s="168"/>
      <c r="I30" s="172"/>
      <c r="J30" s="225"/>
      <c r="K30" s="226"/>
      <c r="L30" s="168"/>
      <c r="M30" s="172"/>
      <c r="N30" s="225"/>
      <c r="O30" s="226"/>
      <c r="P30" s="168"/>
      <c r="Q30" s="172"/>
      <c r="R30" s="225"/>
      <c r="S30" s="226"/>
      <c r="T30" s="168"/>
      <c r="U30" s="172"/>
      <c r="V30" s="225"/>
      <c r="W30" s="226"/>
      <c r="X30" s="168"/>
      <c r="Y30" s="172"/>
      <c r="Z30" s="225"/>
      <c r="AA30" s="226"/>
      <c r="AB30" s="168"/>
      <c r="AC30" s="172"/>
      <c r="AD30" s="225"/>
      <c r="AE30" s="226"/>
      <c r="AF30" s="168"/>
      <c r="AG30" s="168"/>
      <c r="AH30" s="168"/>
      <c r="AI30" s="172"/>
      <c r="AJ30" s="171"/>
      <c r="AK30" s="172"/>
      <c r="AL30" s="105"/>
      <c r="AM30" s="105"/>
      <c r="AN30" s="105"/>
      <c r="AO30" s="105"/>
      <c r="AP30" s="105"/>
      <c r="AQ30" s="105"/>
      <c r="AR30" s="105"/>
      <c r="AS30" s="105"/>
      <c r="AT30" s="105"/>
      <c r="AU30" s="105"/>
      <c r="AV30" s="167"/>
    </row>
    <row r="31" ht="15" customHeight="1">
      <c r="A31" t="s" s="204">
        <v>181</v>
      </c>
      <c r="B31" s="190">
        <v>-18000000</v>
      </c>
      <c r="C31" s="191">
        <v>-10000000</v>
      </c>
      <c r="D31" s="134">
        <v>-18000000</v>
      </c>
      <c r="E31" s="192">
        <v>-4000000</v>
      </c>
      <c r="F31" s="190">
        <v>-28000000</v>
      </c>
      <c r="G31" s="191">
        <v>-23000000</v>
      </c>
      <c r="H31" s="134">
        <v>-21000000</v>
      </c>
      <c r="I31" s="192">
        <v>-30000000</v>
      </c>
      <c r="J31" s="190">
        <v>-45000000</v>
      </c>
      <c r="K31" s="191">
        <v>-28000000</v>
      </c>
      <c r="L31" s="134">
        <v>-22000000</v>
      </c>
      <c r="M31" s="192">
        <v>-35000000</v>
      </c>
      <c r="N31" s="190">
        <v>-37000000</v>
      </c>
      <c r="O31" s="191">
        <v>-35000000</v>
      </c>
      <c r="P31" s="134">
        <v>-27000000</v>
      </c>
      <c r="Q31" s="192">
        <v>-33000000</v>
      </c>
      <c r="R31" s="190">
        <v>-43000000</v>
      </c>
      <c r="S31" s="191">
        <v>-29000000</v>
      </c>
      <c r="T31" s="134">
        <v>-50000000</v>
      </c>
      <c r="U31" s="192">
        <v>-37000000</v>
      </c>
      <c r="V31" s="190">
        <v>-42000000</v>
      </c>
      <c r="W31" s="191">
        <v>-51000000</v>
      </c>
      <c r="X31" s="134">
        <v>-42000000</v>
      </c>
      <c r="Y31" s="192">
        <v>-44000000</v>
      </c>
      <c r="Z31" s="190">
        <v>-32000000</v>
      </c>
      <c r="AA31" s="191">
        <v>-55000000</v>
      </c>
      <c r="AB31" s="134">
        <v>-26000000</v>
      </c>
      <c r="AC31" s="192">
        <v>-36000000</v>
      </c>
      <c r="AD31" s="190">
        <v>-25000000</v>
      </c>
      <c r="AE31" s="191">
        <v>-37000000</v>
      </c>
      <c r="AF31" s="134">
        <v>-23000000</v>
      </c>
      <c r="AG31" s="193">
        <v>-55000000</v>
      </c>
      <c r="AH31" s="193">
        <v>-42000000</v>
      </c>
      <c r="AI31" s="192">
        <v>-37000000</v>
      </c>
      <c r="AJ31" s="171"/>
      <c r="AK31" s="192">
        <f>AU31-SUM(AH31:AJ31)</f>
        <v>-36000000</v>
      </c>
      <c r="AL31" s="105"/>
      <c r="AM31" s="58">
        <v>-50000000</v>
      </c>
      <c r="AN31" s="58">
        <f>SUM(F31:I31)</f>
        <v>-102000000</v>
      </c>
      <c r="AO31" s="58">
        <f>SUM(J31:M31)</f>
        <v>-130000000</v>
      </c>
      <c r="AP31" s="58">
        <f>N31+O31+P31+Q31</f>
        <v>-132000000</v>
      </c>
      <c r="AQ31" s="58">
        <f>SUM(R31:U31)</f>
        <v>-159000000</v>
      </c>
      <c r="AR31" s="58">
        <v>-179000000</v>
      </c>
      <c r="AS31" s="58">
        <v>-149000000</v>
      </c>
      <c r="AT31" s="58">
        <v>-140000000</v>
      </c>
      <c r="AU31" s="58">
        <v>-115000000</v>
      </c>
      <c r="AV31" s="167"/>
    </row>
    <row r="32" ht="14.166666666666666" customHeight="1">
      <c r="A32" t="s" s="204">
        <v>182</v>
      </c>
      <c r="B32" s="205">
        <v>-156000000</v>
      </c>
      <c r="C32" s="206">
        <v>-129000000</v>
      </c>
      <c r="D32" s="44">
        <v>-156000000</v>
      </c>
      <c r="E32" s="56">
        <v>-170000000</v>
      </c>
      <c r="F32" s="205">
        <v>-144000000</v>
      </c>
      <c r="G32" s="206">
        <v>-106000000</v>
      </c>
      <c r="H32" s="44">
        <v>-138000000</v>
      </c>
      <c r="I32" s="56">
        <v>-138000000</v>
      </c>
      <c r="J32" s="205">
        <v>-143000000</v>
      </c>
      <c r="K32" s="206">
        <v>-75000000</v>
      </c>
      <c r="L32" s="44">
        <v>-70000000</v>
      </c>
      <c r="M32" s="56">
        <v>-104000000</v>
      </c>
      <c r="N32" s="205">
        <v>-150000000</v>
      </c>
      <c r="O32" s="206">
        <v>-150000000</v>
      </c>
      <c r="P32" s="44">
        <v>-201000000</v>
      </c>
      <c r="Q32" s="56">
        <v>-266000000</v>
      </c>
      <c r="R32" s="205">
        <v>-280000000</v>
      </c>
      <c r="S32" s="206">
        <v>-268000000</v>
      </c>
      <c r="T32" s="44">
        <v>-282000000</v>
      </c>
      <c r="U32" s="56">
        <v>-233000000</v>
      </c>
      <c r="V32" s="205">
        <v>-251000000</v>
      </c>
      <c r="W32" s="206">
        <v>-201000000</v>
      </c>
      <c r="X32" s="44">
        <v>-200000000</v>
      </c>
      <c r="Y32" s="56">
        <v>-175000000</v>
      </c>
      <c r="Z32" s="205">
        <v>-226000000</v>
      </c>
      <c r="AA32" s="206">
        <v>-185000000</v>
      </c>
      <c r="AB32" s="44">
        <v>-186000000</v>
      </c>
      <c r="AC32" s="56">
        <v>-130000000</v>
      </c>
      <c r="AD32" s="205">
        <v>-139000000</v>
      </c>
      <c r="AE32" s="206">
        <v>-83000000</v>
      </c>
      <c r="AF32" s="44">
        <v>-77000000</v>
      </c>
      <c r="AG32" s="57">
        <v>-98000000</v>
      </c>
      <c r="AH32" s="57">
        <v>-79000000</v>
      </c>
      <c r="AI32" s="56">
        <v>-69000000</v>
      </c>
      <c r="AJ32" s="111"/>
      <c r="AK32" s="56">
        <f>AU32-SUM(AH32:AJ32)</f>
        <v>-51000000</v>
      </c>
      <c r="AL32" s="105"/>
      <c r="AM32" s="58">
        <v>-611000000</v>
      </c>
      <c r="AN32" s="58">
        <f>SUM(F32:I32)</f>
        <v>-526000000</v>
      </c>
      <c r="AO32" s="58">
        <f>SUM(J32:M32)</f>
        <v>-392000000</v>
      </c>
      <c r="AP32" s="58">
        <f>N32+O32+P32+Q32</f>
        <v>-767000000</v>
      </c>
      <c r="AQ32" s="58">
        <f>SUM(R32:U32)</f>
        <v>-1063000000</v>
      </c>
      <c r="AR32" s="58">
        <v>-827000000</v>
      </c>
      <c r="AS32" s="58">
        <v>-727000000</v>
      </c>
      <c r="AT32" s="58">
        <v>-397000000</v>
      </c>
      <c r="AU32" s="58">
        <v>-199000000</v>
      </c>
      <c r="AV32" s="167"/>
    </row>
    <row r="33" ht="14.166666666666666" customHeight="1">
      <c r="A33" t="s" s="204">
        <v>183</v>
      </c>
      <c r="B33" s="205">
        <v>0</v>
      </c>
      <c r="C33" s="206">
        <v>0</v>
      </c>
      <c r="D33" s="44">
        <v>0</v>
      </c>
      <c r="E33" s="56">
        <v>0</v>
      </c>
      <c r="F33" s="205">
        <v>0</v>
      </c>
      <c r="G33" s="206">
        <v>0</v>
      </c>
      <c r="H33" s="44">
        <v>0</v>
      </c>
      <c r="I33" s="56">
        <v>0</v>
      </c>
      <c r="J33" s="205">
        <v>0</v>
      </c>
      <c r="K33" s="206">
        <v>0</v>
      </c>
      <c r="L33" s="44">
        <v>0</v>
      </c>
      <c r="M33" s="56">
        <v>0</v>
      </c>
      <c r="N33" s="205">
        <v>0</v>
      </c>
      <c r="O33" s="206">
        <v>0</v>
      </c>
      <c r="P33" s="44">
        <v>-14000000</v>
      </c>
      <c r="Q33" s="56">
        <v>-19000000</v>
      </c>
      <c r="R33" s="205">
        <v>-5000000</v>
      </c>
      <c r="S33" s="184">
        <v>0</v>
      </c>
      <c r="T33" s="57">
        <v>0</v>
      </c>
      <c r="U33" s="56">
        <v>0</v>
      </c>
      <c r="V33" s="198">
        <v>0</v>
      </c>
      <c r="W33" s="184">
        <v>0</v>
      </c>
      <c r="X33" s="57">
        <v>0</v>
      </c>
      <c r="Y33" s="56">
        <v>0</v>
      </c>
      <c r="Z33" s="198">
        <v>0</v>
      </c>
      <c r="AA33" s="184">
        <v>0</v>
      </c>
      <c r="AB33" s="57">
        <v>0</v>
      </c>
      <c r="AC33" s="56">
        <v>0</v>
      </c>
      <c r="AD33" s="198">
        <v>0</v>
      </c>
      <c r="AE33" s="184">
        <v>0</v>
      </c>
      <c r="AF33" s="57">
        <v>0</v>
      </c>
      <c r="AG33" s="57">
        <v>0</v>
      </c>
      <c r="AH33" s="57">
        <v>0</v>
      </c>
      <c r="AI33" s="56">
        <v>0</v>
      </c>
      <c r="AJ33" s="111"/>
      <c r="AK33" s="56">
        <f>AU33-SUM(AH33:AJ33)</f>
        <v>0</v>
      </c>
      <c r="AL33" s="105"/>
      <c r="AM33" s="58">
        <v>0</v>
      </c>
      <c r="AN33" s="105"/>
      <c r="AO33" s="105"/>
      <c r="AP33" s="58">
        <f>N33+O33+P33+Q33</f>
        <v>-33000000</v>
      </c>
      <c r="AQ33" s="58">
        <f>SUM(R33:U33)</f>
        <v>-5000000</v>
      </c>
      <c r="AR33" s="58">
        <v>0</v>
      </c>
      <c r="AS33" s="58">
        <v>0</v>
      </c>
      <c r="AT33" s="58">
        <v>0</v>
      </c>
      <c r="AU33" s="58">
        <v>0</v>
      </c>
      <c r="AV33" s="167"/>
    </row>
    <row r="34" ht="14.166666666666666" customHeight="1">
      <c r="A34" t="s" s="204">
        <v>184</v>
      </c>
      <c r="B34" s="205">
        <v>0</v>
      </c>
      <c r="C34" s="206">
        <v>0</v>
      </c>
      <c r="D34" s="44">
        <v>0</v>
      </c>
      <c r="E34" s="56">
        <v>0</v>
      </c>
      <c r="F34" s="205">
        <v>0</v>
      </c>
      <c r="G34" s="206">
        <v>0</v>
      </c>
      <c r="H34" s="44">
        <v>0</v>
      </c>
      <c r="I34" s="56">
        <v>0</v>
      </c>
      <c r="J34" s="205">
        <v>0</v>
      </c>
      <c r="K34" s="206">
        <v>0</v>
      </c>
      <c r="L34" s="44">
        <v>0</v>
      </c>
      <c r="M34" s="56">
        <v>0</v>
      </c>
      <c r="N34" s="205">
        <v>0</v>
      </c>
      <c r="O34" s="206">
        <v>0</v>
      </c>
      <c r="P34" s="44">
        <v>7000000</v>
      </c>
      <c r="Q34" s="56">
        <v>3000000</v>
      </c>
      <c r="R34" s="198">
        <v>0</v>
      </c>
      <c r="S34" s="184">
        <v>0</v>
      </c>
      <c r="T34" s="57">
        <v>0</v>
      </c>
      <c r="U34" s="56">
        <v>0</v>
      </c>
      <c r="V34" s="198">
        <v>0</v>
      </c>
      <c r="W34" s="184">
        <v>0</v>
      </c>
      <c r="X34" s="57">
        <v>0</v>
      </c>
      <c r="Y34" s="56">
        <v>0</v>
      </c>
      <c r="Z34" s="198">
        <v>2000000</v>
      </c>
      <c r="AA34" s="184">
        <v>0</v>
      </c>
      <c r="AB34" s="57">
        <v>0</v>
      </c>
      <c r="AC34" s="56">
        <v>0</v>
      </c>
      <c r="AD34" s="198">
        <v>0</v>
      </c>
      <c r="AE34" s="184">
        <v>0</v>
      </c>
      <c r="AF34" s="57">
        <v>0</v>
      </c>
      <c r="AG34" s="57">
        <v>0</v>
      </c>
      <c r="AH34" s="57">
        <v>0</v>
      </c>
      <c r="AI34" s="56">
        <v>0</v>
      </c>
      <c r="AJ34" s="111"/>
      <c r="AK34" s="56">
        <f>AU34-SUM(AH34:AJ34)</f>
        <v>0</v>
      </c>
      <c r="AL34" s="105"/>
      <c r="AM34" s="58">
        <v>0</v>
      </c>
      <c r="AN34" s="105"/>
      <c r="AO34" s="105"/>
      <c r="AP34" s="58">
        <f>N34+O34+P34+Q34</f>
        <v>10000000</v>
      </c>
      <c r="AQ34" s="58">
        <f>SUM(R34:U34)</f>
        <v>0</v>
      </c>
      <c r="AR34" s="58">
        <v>0</v>
      </c>
      <c r="AS34" s="58">
        <v>2000000</v>
      </c>
      <c r="AT34" s="58">
        <v>0</v>
      </c>
      <c r="AU34" s="58">
        <v>0</v>
      </c>
      <c r="AV34" s="167"/>
    </row>
    <row r="35" ht="15.833333333333334" customHeight="1">
      <c r="A35" t="s" s="204">
        <v>185</v>
      </c>
      <c r="B35" s="198">
        <v>0</v>
      </c>
      <c r="C35" s="206">
        <v>0</v>
      </c>
      <c r="D35" s="44">
        <v>1000000</v>
      </c>
      <c r="E35" s="56">
        <v>0</v>
      </c>
      <c r="F35" s="198">
        <v>0</v>
      </c>
      <c r="G35" s="184">
        <v>0</v>
      </c>
      <c r="H35" s="44">
        <v>23000000</v>
      </c>
      <c r="I35" s="56">
        <v>0</v>
      </c>
      <c r="J35" s="198">
        <v>0</v>
      </c>
      <c r="K35" s="184">
        <v>1000000</v>
      </c>
      <c r="L35" s="44">
        <v>2000000</v>
      </c>
      <c r="M35" s="56">
        <v>1000000</v>
      </c>
      <c r="N35" s="198">
        <v>0</v>
      </c>
      <c r="O35" s="184">
        <v>0</v>
      </c>
      <c r="P35" s="44">
        <v>1000000</v>
      </c>
      <c r="Q35" s="56">
        <v>0</v>
      </c>
      <c r="R35" s="198">
        <v>1000000</v>
      </c>
      <c r="S35" s="184">
        <v>0</v>
      </c>
      <c r="T35" s="44">
        <v>1000000</v>
      </c>
      <c r="U35" s="56">
        <v>0</v>
      </c>
      <c r="V35" s="198">
        <v>0</v>
      </c>
      <c r="W35" s="184">
        <v>1000000</v>
      </c>
      <c r="X35" s="193">
        <v>0</v>
      </c>
      <c r="Y35" s="56">
        <v>0</v>
      </c>
      <c r="Z35" s="198">
        <v>2000000</v>
      </c>
      <c r="AA35" s="184">
        <v>1000000</v>
      </c>
      <c r="AB35" s="193">
        <v>0</v>
      </c>
      <c r="AC35" s="56">
        <v>1000000</v>
      </c>
      <c r="AD35" s="198">
        <v>1000000</v>
      </c>
      <c r="AE35" s="184">
        <v>0</v>
      </c>
      <c r="AF35" s="193">
        <v>1000000</v>
      </c>
      <c r="AG35" s="57">
        <v>0</v>
      </c>
      <c r="AH35" s="57">
        <v>0</v>
      </c>
      <c r="AI35" s="56">
        <v>0</v>
      </c>
      <c r="AJ35" s="171"/>
      <c r="AK35" s="56">
        <f>AU35-SUM(AH35:AJ35)</f>
        <v>1000000</v>
      </c>
      <c r="AL35" s="105"/>
      <c r="AM35" s="58">
        <v>1000000</v>
      </c>
      <c r="AN35" s="58">
        <f>SUM(F35:I35)</f>
        <v>23000000</v>
      </c>
      <c r="AO35" s="58">
        <f>SUM(J35:M35)</f>
        <v>4000000</v>
      </c>
      <c r="AP35" s="58">
        <f>N35+O35+P35+Q35</f>
        <v>1000000</v>
      </c>
      <c r="AQ35" s="58">
        <f>SUM(R35:U35)</f>
        <v>2000000</v>
      </c>
      <c r="AR35" s="58">
        <v>1000000</v>
      </c>
      <c r="AS35" s="58">
        <v>4000000</v>
      </c>
      <c r="AT35" s="58">
        <v>2000000</v>
      </c>
      <c r="AU35" s="58">
        <v>1000000</v>
      </c>
      <c r="AV35" s="167"/>
    </row>
    <row r="36" ht="13.333333333333334" customHeight="1">
      <c r="A36" t="s" s="204">
        <v>186</v>
      </c>
      <c r="B36" s="198">
        <v>0</v>
      </c>
      <c r="C36" s="206">
        <v>0</v>
      </c>
      <c r="D36" s="193">
        <v>0</v>
      </c>
      <c r="E36" s="56">
        <v>0</v>
      </c>
      <c r="F36" s="198">
        <v>0</v>
      </c>
      <c r="G36" s="184">
        <v>0</v>
      </c>
      <c r="H36" s="193">
        <v>0</v>
      </c>
      <c r="I36" s="56">
        <v>0</v>
      </c>
      <c r="J36" s="198">
        <v>0</v>
      </c>
      <c r="K36" s="184">
        <v>0</v>
      </c>
      <c r="L36" s="193">
        <v>0</v>
      </c>
      <c r="M36" s="56">
        <v>0</v>
      </c>
      <c r="N36" s="198">
        <v>0</v>
      </c>
      <c r="O36" s="184">
        <v>0</v>
      </c>
      <c r="P36" s="193">
        <v>0</v>
      </c>
      <c r="Q36" s="56">
        <v>0</v>
      </c>
      <c r="R36" s="198">
        <v>0</v>
      </c>
      <c r="S36" s="184">
        <v>0</v>
      </c>
      <c r="T36" s="193">
        <v>0</v>
      </c>
      <c r="U36" s="56">
        <v>0</v>
      </c>
      <c r="V36" s="198">
        <v>0</v>
      </c>
      <c r="W36" s="183"/>
      <c r="X36" s="168"/>
      <c r="Y36" s="113"/>
      <c r="Z36" s="182"/>
      <c r="AA36" s="183"/>
      <c r="AB36" s="168"/>
      <c r="AC36" s="113"/>
      <c r="AD36" s="182"/>
      <c r="AE36" s="183"/>
      <c r="AF36" s="168"/>
      <c r="AG36" s="112"/>
      <c r="AH36" s="112"/>
      <c r="AI36" s="113"/>
      <c r="AJ36" s="171"/>
      <c r="AK36" s="113"/>
      <c r="AL36" s="105"/>
      <c r="AM36" s="187">
        <v>0</v>
      </c>
      <c r="AN36" s="187">
        <f>SUM(F36:I36)</f>
        <v>0</v>
      </c>
      <c r="AO36" s="187">
        <f>SUM(J36:M36)</f>
        <v>0</v>
      </c>
      <c r="AP36" s="187">
        <f>N36+O36+P36+Q36</f>
        <v>0</v>
      </c>
      <c r="AQ36" s="187">
        <f>SUM(R36:U36)</f>
        <v>0</v>
      </c>
      <c r="AR36" s="58">
        <v>0</v>
      </c>
      <c r="AS36" s="58">
        <v>0</v>
      </c>
      <c r="AT36" s="58">
        <v>0</v>
      </c>
      <c r="AU36" s="58">
        <f>SUM(AD36:AK36)</f>
        <v>0</v>
      </c>
      <c r="AV36" s="167"/>
    </row>
    <row r="37" ht="15.833333333333334" customHeight="1">
      <c r="A37" t="s" s="204">
        <v>187</v>
      </c>
      <c r="B37" s="198">
        <v>0</v>
      </c>
      <c r="C37" s="206">
        <v>0</v>
      </c>
      <c r="D37" s="193">
        <v>0</v>
      </c>
      <c r="E37" s="56">
        <v>0</v>
      </c>
      <c r="F37" s="198">
        <v>0</v>
      </c>
      <c r="G37" s="184">
        <v>0</v>
      </c>
      <c r="H37" s="193">
        <v>0</v>
      </c>
      <c r="I37" s="56">
        <v>0</v>
      </c>
      <c r="J37" s="198">
        <v>0</v>
      </c>
      <c r="K37" s="184">
        <v>0</v>
      </c>
      <c r="L37" s="193">
        <v>0</v>
      </c>
      <c r="M37" s="56">
        <v>0</v>
      </c>
      <c r="N37" s="198">
        <v>0</v>
      </c>
      <c r="O37" s="184">
        <v>0</v>
      </c>
      <c r="P37" s="193">
        <v>0</v>
      </c>
      <c r="Q37" s="56">
        <v>0</v>
      </c>
      <c r="R37" s="198">
        <v>0</v>
      </c>
      <c r="S37" s="184">
        <v>0</v>
      </c>
      <c r="T37" s="193">
        <v>0</v>
      </c>
      <c r="U37" s="56">
        <v>0</v>
      </c>
      <c r="V37" s="198">
        <v>0</v>
      </c>
      <c r="W37" s="184">
        <v>0</v>
      </c>
      <c r="X37" s="193">
        <v>0</v>
      </c>
      <c r="Y37" s="56">
        <v>0</v>
      </c>
      <c r="Z37" s="198">
        <v>0</v>
      </c>
      <c r="AA37" s="184">
        <v>0</v>
      </c>
      <c r="AB37" s="193">
        <v>0</v>
      </c>
      <c r="AC37" s="56">
        <v>30000000</v>
      </c>
      <c r="AD37" s="198">
        <v>0</v>
      </c>
      <c r="AE37" s="184">
        <v>0</v>
      </c>
      <c r="AF37" s="193">
        <v>0</v>
      </c>
      <c r="AG37" s="57">
        <v>0</v>
      </c>
      <c r="AH37" s="57">
        <v>0</v>
      </c>
      <c r="AI37" s="56">
        <v>0</v>
      </c>
      <c r="AJ37" s="171"/>
      <c r="AK37" s="56">
        <f>AU37-SUM(AH37:AJ37)</f>
        <v>0</v>
      </c>
      <c r="AL37" s="105"/>
      <c r="AM37" s="42"/>
      <c r="AN37" s="42"/>
      <c r="AO37" s="42"/>
      <c r="AP37" s="42"/>
      <c r="AQ37" s="42"/>
      <c r="AR37" s="58">
        <v>0</v>
      </c>
      <c r="AS37" s="58">
        <v>30000000</v>
      </c>
      <c r="AT37" s="58">
        <v>0</v>
      </c>
      <c r="AU37" s="58">
        <v>0</v>
      </c>
      <c r="AV37" s="167"/>
    </row>
    <row r="38" ht="15" customHeight="1">
      <c r="A38" t="s" s="204">
        <v>188</v>
      </c>
      <c r="B38" s="190">
        <v>0</v>
      </c>
      <c r="C38" s="191">
        <v>-18000000</v>
      </c>
      <c r="D38" s="193">
        <v>0</v>
      </c>
      <c r="E38" s="192">
        <v>0</v>
      </c>
      <c r="F38" s="198">
        <v>0</v>
      </c>
      <c r="G38" s="184">
        <v>0</v>
      </c>
      <c r="H38" s="193">
        <v>0</v>
      </c>
      <c r="I38" s="192">
        <v>-1698000000</v>
      </c>
      <c r="J38" s="198">
        <v>-10000000</v>
      </c>
      <c r="K38" s="184">
        <v>-11000000</v>
      </c>
      <c r="L38" s="193">
        <v>0</v>
      </c>
      <c r="M38" s="192">
        <v>-13000000</v>
      </c>
      <c r="N38" s="198">
        <v>0</v>
      </c>
      <c r="O38" s="184">
        <v>-1000000</v>
      </c>
      <c r="P38" s="193">
        <v>-16000000</v>
      </c>
      <c r="Q38" s="192">
        <v>-6000000</v>
      </c>
      <c r="R38" s="198">
        <v>-4000000</v>
      </c>
      <c r="S38" s="184">
        <v>-1000000</v>
      </c>
      <c r="T38" s="193">
        <v>-22000000</v>
      </c>
      <c r="U38" s="192">
        <v>0</v>
      </c>
      <c r="V38" s="198">
        <v>0</v>
      </c>
      <c r="W38" s="184">
        <v>0</v>
      </c>
      <c r="X38" s="193">
        <v>0</v>
      </c>
      <c r="Y38" s="192">
        <v>0</v>
      </c>
      <c r="Z38" s="198">
        <v>0</v>
      </c>
      <c r="AA38" s="184">
        <v>0</v>
      </c>
      <c r="AB38" s="193">
        <v>0</v>
      </c>
      <c r="AC38" s="192">
        <v>0</v>
      </c>
      <c r="AD38" s="198">
        <v>0</v>
      </c>
      <c r="AE38" s="184">
        <v>-679000000</v>
      </c>
      <c r="AF38" s="193">
        <v>-11000000</v>
      </c>
      <c r="AG38" s="193">
        <v>-485000000</v>
      </c>
      <c r="AH38" s="193">
        <v>0</v>
      </c>
      <c r="AI38" s="192">
        <v>0</v>
      </c>
      <c r="AJ38" s="171"/>
      <c r="AK38" s="192">
        <f>AU38-SUM(AH38:AJ38)</f>
        <v>0</v>
      </c>
      <c r="AL38" s="105"/>
      <c r="AM38" s="58">
        <v>-18000000</v>
      </c>
      <c r="AN38" s="58">
        <f>SUM(F38:I38)</f>
        <v>-1698000000</v>
      </c>
      <c r="AO38" s="58">
        <f>SUM(J38:M38)</f>
        <v>-34000000</v>
      </c>
      <c r="AP38" s="58">
        <f>N38+O38+P38+Q38</f>
        <v>-23000000</v>
      </c>
      <c r="AQ38" s="58">
        <f>SUM(R38:U38)</f>
        <v>-27000000</v>
      </c>
      <c r="AR38" s="58">
        <v>0</v>
      </c>
      <c r="AS38" s="58">
        <v>0</v>
      </c>
      <c r="AT38" s="58">
        <v>-1175000000</v>
      </c>
      <c r="AU38" s="58">
        <v>0</v>
      </c>
      <c r="AV38" s="167"/>
    </row>
    <row r="39" ht="14.166666666666666" customHeight="1">
      <c r="A39" t="s" s="204">
        <v>189</v>
      </c>
      <c r="B39" s="182"/>
      <c r="C39" s="183"/>
      <c r="D39" s="112"/>
      <c r="E39" s="113"/>
      <c r="F39" s="182"/>
      <c r="G39" s="183"/>
      <c r="H39" s="168"/>
      <c r="I39" s="113"/>
      <c r="J39" s="182"/>
      <c r="K39" s="183"/>
      <c r="L39" s="168"/>
      <c r="M39" s="113"/>
      <c r="N39" s="182"/>
      <c r="O39" s="183"/>
      <c r="P39" s="168"/>
      <c r="Q39" s="113"/>
      <c r="R39" s="182"/>
      <c r="S39" s="183"/>
      <c r="T39" s="168"/>
      <c r="U39" s="113"/>
      <c r="V39" s="182"/>
      <c r="W39" s="183"/>
      <c r="X39" s="168"/>
      <c r="Y39" s="113"/>
      <c r="Z39" s="182"/>
      <c r="AA39" s="183"/>
      <c r="AB39" s="168"/>
      <c r="AC39" s="113"/>
      <c r="AD39" s="198">
        <v>0</v>
      </c>
      <c r="AE39" s="184">
        <v>0</v>
      </c>
      <c r="AF39" s="193">
        <v>0</v>
      </c>
      <c r="AG39" s="193">
        <v>0</v>
      </c>
      <c r="AH39" s="193">
        <v>0</v>
      </c>
      <c r="AI39" s="192">
        <v>0</v>
      </c>
      <c r="AJ39" s="171"/>
      <c r="AK39" s="192">
        <f>AU39-SUM(AH39:AJ39)</f>
        <v>34000000</v>
      </c>
      <c r="AL39" s="105"/>
      <c r="AM39" s="42"/>
      <c r="AN39" s="42"/>
      <c r="AO39" s="42"/>
      <c r="AP39" s="42"/>
      <c r="AQ39" s="42"/>
      <c r="AR39" s="42"/>
      <c r="AS39" s="42"/>
      <c r="AT39" s="42"/>
      <c r="AU39" s="58">
        <v>34000000</v>
      </c>
      <c r="AV39" s="167"/>
    </row>
    <row r="40" ht="14.166666666666666" customHeight="1">
      <c r="A40" t="s" s="204">
        <v>190</v>
      </c>
      <c r="B40" s="198">
        <v>0</v>
      </c>
      <c r="C40" s="206">
        <v>32000000</v>
      </c>
      <c r="D40" s="44">
        <v>127000000</v>
      </c>
      <c r="E40" s="56">
        <v>0</v>
      </c>
      <c r="F40" s="198">
        <v>37000000</v>
      </c>
      <c r="G40" s="184">
        <v>0</v>
      </c>
      <c r="H40" s="193">
        <v>0</v>
      </c>
      <c r="I40" s="56">
        <v>0</v>
      </c>
      <c r="J40" s="198">
        <v>161000000</v>
      </c>
      <c r="K40" s="184">
        <v>0</v>
      </c>
      <c r="L40" s="193">
        <v>0</v>
      </c>
      <c r="M40" s="56">
        <v>0</v>
      </c>
      <c r="N40" s="198">
        <v>0</v>
      </c>
      <c r="O40" s="184">
        <v>0</v>
      </c>
      <c r="P40" s="193">
        <v>0</v>
      </c>
      <c r="Q40" s="56">
        <v>0</v>
      </c>
      <c r="R40" s="198">
        <v>0</v>
      </c>
      <c r="S40" s="184">
        <v>0</v>
      </c>
      <c r="T40" s="193">
        <v>0</v>
      </c>
      <c r="U40" s="56">
        <v>0</v>
      </c>
      <c r="V40" s="198">
        <v>0</v>
      </c>
      <c r="W40" s="184">
        <v>0</v>
      </c>
      <c r="X40" s="193">
        <v>0</v>
      </c>
      <c r="Y40" s="56">
        <v>0</v>
      </c>
      <c r="Z40" s="198">
        <v>0</v>
      </c>
      <c r="AA40" s="184">
        <v>0</v>
      </c>
      <c r="AB40" s="193">
        <v>0</v>
      </c>
      <c r="AC40" s="56">
        <v>0</v>
      </c>
      <c r="AD40" s="198">
        <v>0</v>
      </c>
      <c r="AE40" s="184">
        <v>0</v>
      </c>
      <c r="AF40" s="193">
        <v>0</v>
      </c>
      <c r="AG40" s="57">
        <v>0</v>
      </c>
      <c r="AH40" s="57">
        <v>878000000</v>
      </c>
      <c r="AI40" s="56">
        <v>0</v>
      </c>
      <c r="AJ40" s="171"/>
      <c r="AK40" s="56">
        <f>AU40-SUM(AH40:AJ40)</f>
        <v>0</v>
      </c>
      <c r="AL40" s="105"/>
      <c r="AM40" s="58">
        <v>159000000</v>
      </c>
      <c r="AN40" s="58">
        <f>SUM(F40:I40)</f>
        <v>37000000</v>
      </c>
      <c r="AO40" s="58">
        <f>SUM(J40:M40)</f>
        <v>161000000</v>
      </c>
      <c r="AP40" s="58">
        <f>N40+O40+P40+Q40</f>
        <v>0</v>
      </c>
      <c r="AQ40" s="58">
        <f>SUM(R40:U40)</f>
        <v>0</v>
      </c>
      <c r="AR40" s="58">
        <v>0</v>
      </c>
      <c r="AS40" s="58">
        <v>0</v>
      </c>
      <c r="AT40" s="58">
        <v>0</v>
      </c>
      <c r="AU40" s="58">
        <v>878000000</v>
      </c>
      <c r="AV40" s="167"/>
    </row>
    <row r="41" ht="14.166666666666666" customHeight="1">
      <c r="A41" t="s" s="204">
        <v>191</v>
      </c>
      <c r="B41" s="190">
        <v>0</v>
      </c>
      <c r="C41" s="191">
        <v>0</v>
      </c>
      <c r="D41" s="193">
        <v>4000000</v>
      </c>
      <c r="E41" s="192">
        <v>0</v>
      </c>
      <c r="F41" s="198">
        <v>0</v>
      </c>
      <c r="G41" s="184">
        <v>0</v>
      </c>
      <c r="H41" s="193">
        <v>0</v>
      </c>
      <c r="I41" s="192">
        <v>0</v>
      </c>
      <c r="J41" s="198">
        <v>0</v>
      </c>
      <c r="K41" s="184">
        <v>0</v>
      </c>
      <c r="L41" s="193">
        <v>0</v>
      </c>
      <c r="M41" s="192">
        <v>1000000</v>
      </c>
      <c r="N41" s="198">
        <v>0</v>
      </c>
      <c r="O41" s="184">
        <v>1000000</v>
      </c>
      <c r="P41" s="193">
        <v>2000000</v>
      </c>
      <c r="Q41" s="192">
        <v>7000000</v>
      </c>
      <c r="R41" s="198">
        <v>2000000</v>
      </c>
      <c r="S41" s="184">
        <v>0</v>
      </c>
      <c r="T41" s="193">
        <v>0</v>
      </c>
      <c r="U41" s="192">
        <v>8000000</v>
      </c>
      <c r="V41" s="198">
        <v>0</v>
      </c>
      <c r="W41" s="184">
        <v>0</v>
      </c>
      <c r="X41" s="193">
        <v>0</v>
      </c>
      <c r="Y41" s="192">
        <v>0</v>
      </c>
      <c r="Z41" s="198">
        <v>0</v>
      </c>
      <c r="AA41" s="184">
        <v>0</v>
      </c>
      <c r="AB41" s="193">
        <v>0</v>
      </c>
      <c r="AC41" s="192">
        <v>0</v>
      </c>
      <c r="AD41" s="198">
        <v>0</v>
      </c>
      <c r="AE41" s="184">
        <v>0</v>
      </c>
      <c r="AF41" s="193">
        <v>0</v>
      </c>
      <c r="AG41" s="193">
        <v>0</v>
      </c>
      <c r="AH41" s="193">
        <v>0</v>
      </c>
      <c r="AI41" s="192">
        <v>0</v>
      </c>
      <c r="AJ41" s="171"/>
      <c r="AK41" s="192">
        <f>AU41-SUM(AH41:AJ41)</f>
        <v>0</v>
      </c>
      <c r="AL41" s="105"/>
      <c r="AM41" s="58">
        <v>4000000</v>
      </c>
      <c r="AN41" s="58">
        <f>SUM(F41:I41)</f>
        <v>0</v>
      </c>
      <c r="AO41" s="58">
        <f>SUM(J41:M41)</f>
        <v>1000000</v>
      </c>
      <c r="AP41" s="58">
        <f>N41+O41+P41+Q41</f>
        <v>10000000</v>
      </c>
      <c r="AQ41" s="58">
        <f>SUM(R41:U41)</f>
        <v>10000000</v>
      </c>
      <c r="AR41" s="58">
        <v>0</v>
      </c>
      <c r="AS41" s="58">
        <v>0</v>
      </c>
      <c r="AT41" s="58">
        <v>0</v>
      </c>
      <c r="AU41" s="58">
        <v>0</v>
      </c>
      <c r="AV41" s="167"/>
    </row>
    <row r="42" ht="14.166666666666666" customHeight="1">
      <c r="A42" t="s" s="204">
        <v>192</v>
      </c>
      <c r="B42" s="190">
        <v>0</v>
      </c>
      <c r="C42" s="191">
        <v>0</v>
      </c>
      <c r="D42" s="193">
        <v>0</v>
      </c>
      <c r="E42" s="192">
        <v>0</v>
      </c>
      <c r="F42" s="198">
        <v>0</v>
      </c>
      <c r="G42" s="184">
        <v>0</v>
      </c>
      <c r="H42" s="193">
        <v>0</v>
      </c>
      <c r="I42" s="192">
        <v>0</v>
      </c>
      <c r="J42" s="198">
        <v>0</v>
      </c>
      <c r="K42" s="184">
        <v>0</v>
      </c>
      <c r="L42" s="193">
        <v>0</v>
      </c>
      <c r="M42" s="192">
        <v>0</v>
      </c>
      <c r="N42" s="198">
        <v>0</v>
      </c>
      <c r="O42" s="184">
        <v>0</v>
      </c>
      <c r="P42" s="193">
        <v>0</v>
      </c>
      <c r="Q42" s="192">
        <v>0</v>
      </c>
      <c r="R42" s="198">
        <v>0</v>
      </c>
      <c r="S42" s="184">
        <v>0</v>
      </c>
      <c r="T42" s="193">
        <v>0</v>
      </c>
      <c r="U42" s="192">
        <v>0</v>
      </c>
      <c r="V42" s="198">
        <v>0</v>
      </c>
      <c r="W42" s="184">
        <v>0</v>
      </c>
      <c r="X42" s="193">
        <v>0</v>
      </c>
      <c r="Y42" s="192">
        <v>-409000000</v>
      </c>
      <c r="Z42" s="198">
        <v>0</v>
      </c>
      <c r="AA42" s="184">
        <v>0</v>
      </c>
      <c r="AB42" s="193">
        <v>0</v>
      </c>
      <c r="AC42" s="192">
        <v>0</v>
      </c>
      <c r="AD42" s="198">
        <v>0</v>
      </c>
      <c r="AE42" s="184">
        <v>0</v>
      </c>
      <c r="AF42" s="193">
        <v>-500000000</v>
      </c>
      <c r="AG42" s="193">
        <v>0</v>
      </c>
      <c r="AH42" s="193">
        <v>0</v>
      </c>
      <c r="AI42" s="192">
        <v>0</v>
      </c>
      <c r="AJ42" s="171"/>
      <c r="AK42" s="192">
        <f>AU42-SUM(AH42:AJ42)</f>
        <v>0</v>
      </c>
      <c r="AL42" s="105"/>
      <c r="AM42" s="58">
        <v>0</v>
      </c>
      <c r="AN42" s="42"/>
      <c r="AO42" s="42"/>
      <c r="AP42" s="42"/>
      <c r="AQ42" s="42"/>
      <c r="AR42" s="58">
        <v>-409000000</v>
      </c>
      <c r="AS42" s="58">
        <v>0</v>
      </c>
      <c r="AT42" s="58">
        <v>-500000000</v>
      </c>
      <c r="AU42" s="58">
        <v>0</v>
      </c>
      <c r="AV42" s="167"/>
    </row>
    <row r="43" ht="14.166666666666666" customHeight="1">
      <c r="A43" t="s" s="204">
        <v>193</v>
      </c>
      <c r="B43" s="190">
        <v>0</v>
      </c>
      <c r="C43" s="191">
        <v>0</v>
      </c>
      <c r="D43" s="193">
        <v>0</v>
      </c>
      <c r="E43" s="192">
        <v>0</v>
      </c>
      <c r="F43" s="198">
        <v>0</v>
      </c>
      <c r="G43" s="184">
        <v>0</v>
      </c>
      <c r="H43" s="193">
        <v>0</v>
      </c>
      <c r="I43" s="192">
        <v>0</v>
      </c>
      <c r="J43" s="198">
        <v>0</v>
      </c>
      <c r="K43" s="184">
        <v>0</v>
      </c>
      <c r="L43" s="193">
        <v>0</v>
      </c>
      <c r="M43" s="192">
        <v>0</v>
      </c>
      <c r="N43" s="198">
        <v>0</v>
      </c>
      <c r="O43" s="184">
        <v>0</v>
      </c>
      <c r="P43" s="193">
        <v>0</v>
      </c>
      <c r="Q43" s="192">
        <v>0</v>
      </c>
      <c r="R43" s="198">
        <v>0</v>
      </c>
      <c r="S43" s="184">
        <v>0</v>
      </c>
      <c r="T43" s="193">
        <v>0</v>
      </c>
      <c r="U43" s="192">
        <v>0</v>
      </c>
      <c r="V43" s="198">
        <v>0</v>
      </c>
      <c r="W43" s="184">
        <v>0</v>
      </c>
      <c r="X43" s="193">
        <v>0</v>
      </c>
      <c r="Y43" s="192">
        <v>0</v>
      </c>
      <c r="Z43" s="198">
        <v>9000000</v>
      </c>
      <c r="AA43" s="184">
        <v>0</v>
      </c>
      <c r="AB43" s="193">
        <v>0</v>
      </c>
      <c r="AC43" s="192">
        <v>400000000</v>
      </c>
      <c r="AD43" s="198">
        <v>0</v>
      </c>
      <c r="AE43" s="184">
        <v>0</v>
      </c>
      <c r="AF43" s="193">
        <v>0</v>
      </c>
      <c r="AG43" s="193">
        <v>500000000</v>
      </c>
      <c r="AH43" s="193">
        <v>0</v>
      </c>
      <c r="AI43" s="192">
        <v>0</v>
      </c>
      <c r="AJ43" s="171"/>
      <c r="AK43" s="192">
        <f>AU43-SUM(AH43:AJ43)</f>
        <v>0</v>
      </c>
      <c r="AL43" s="105"/>
      <c r="AM43" s="58">
        <v>0</v>
      </c>
      <c r="AN43" s="42"/>
      <c r="AO43" s="42"/>
      <c r="AP43" s="42"/>
      <c r="AQ43" s="42"/>
      <c r="AR43" s="58">
        <v>0</v>
      </c>
      <c r="AS43" s="58">
        <v>409000000</v>
      </c>
      <c r="AT43" s="58">
        <v>500000000</v>
      </c>
      <c r="AU43" s="58">
        <v>0</v>
      </c>
      <c r="AV43" s="167"/>
    </row>
    <row r="44" ht="14.166666666666666" customHeight="1">
      <c r="A44" t="s" s="204">
        <v>194</v>
      </c>
      <c r="B44" s="190">
        <v>0</v>
      </c>
      <c r="C44" s="191">
        <v>-7000000</v>
      </c>
      <c r="D44" s="193">
        <v>0</v>
      </c>
      <c r="E44" s="192">
        <v>-2000000</v>
      </c>
      <c r="F44" s="190">
        <v>-2000000</v>
      </c>
      <c r="G44" s="191">
        <v>-15000000</v>
      </c>
      <c r="H44" s="193">
        <v>-2000000</v>
      </c>
      <c r="I44" s="192">
        <v>0</v>
      </c>
      <c r="J44" s="198">
        <v>0</v>
      </c>
      <c r="K44" s="184">
        <v>0</v>
      </c>
      <c r="L44" s="193">
        <v>-15000000</v>
      </c>
      <c r="M44" s="192">
        <v>-15000000</v>
      </c>
      <c r="N44" s="198">
        <v>-2000000</v>
      </c>
      <c r="O44" s="184">
        <v>-4000000</v>
      </c>
      <c r="P44" s="193">
        <v>0</v>
      </c>
      <c r="Q44" s="192">
        <v>-2000000</v>
      </c>
      <c r="R44" s="198">
        <v>0</v>
      </c>
      <c r="S44" s="184">
        <v>-2000000</v>
      </c>
      <c r="T44" s="193">
        <v>-7000000</v>
      </c>
      <c r="U44" s="192">
        <v>-11000000</v>
      </c>
      <c r="V44" s="198">
        <v>-58000000</v>
      </c>
      <c r="W44" s="184">
        <v>-4000000</v>
      </c>
      <c r="X44" s="193">
        <v>-31000000</v>
      </c>
      <c r="Y44" s="192">
        <v>-1000000</v>
      </c>
      <c r="Z44" s="198">
        <v>-34000000</v>
      </c>
      <c r="AA44" s="184">
        <v>0</v>
      </c>
      <c r="AB44" s="193">
        <v>-159000000</v>
      </c>
      <c r="AC44" s="192">
        <v>-67000000</v>
      </c>
      <c r="AD44" s="198">
        <v>-53000000</v>
      </c>
      <c r="AE44" s="184">
        <v>-93000000</v>
      </c>
      <c r="AF44" s="193">
        <v>-173000000</v>
      </c>
      <c r="AG44" s="193">
        <v>-330000000</v>
      </c>
      <c r="AH44" s="193">
        <v>-249000000</v>
      </c>
      <c r="AI44" s="192">
        <v>-132000000</v>
      </c>
      <c r="AJ44" s="171"/>
      <c r="AK44" s="192">
        <f>AU44-SUM(AH44:AJ44)</f>
        <v>-124000000</v>
      </c>
      <c r="AL44" s="105"/>
      <c r="AM44" s="58">
        <v>-9000000</v>
      </c>
      <c r="AN44" s="58">
        <f>SUM(F44:I44)</f>
        <v>-19000000</v>
      </c>
      <c r="AO44" s="58">
        <f>SUM(J44:M44)</f>
        <v>-30000000</v>
      </c>
      <c r="AP44" s="58">
        <f>N44+O44+P44+Q44</f>
        <v>-8000000</v>
      </c>
      <c r="AQ44" s="58">
        <f>SUM(R44:U44)</f>
        <v>-20000000</v>
      </c>
      <c r="AR44" s="58">
        <v>-94000000</v>
      </c>
      <c r="AS44" s="58">
        <v>-260000000</v>
      </c>
      <c r="AT44" s="58">
        <v>-649000000</v>
      </c>
      <c r="AU44" s="58">
        <v>-505000000</v>
      </c>
      <c r="AV44" s="167"/>
    </row>
    <row r="45" ht="14.166666666666666" customHeight="1">
      <c r="A45" t="s" s="204">
        <v>195</v>
      </c>
      <c r="B45" s="190">
        <v>0</v>
      </c>
      <c r="C45" s="191">
        <v>0</v>
      </c>
      <c r="D45" s="193">
        <v>0</v>
      </c>
      <c r="E45" s="192">
        <v>2000000</v>
      </c>
      <c r="F45" s="190">
        <v>1000000</v>
      </c>
      <c r="G45" s="184">
        <v>0</v>
      </c>
      <c r="H45" s="193">
        <v>0</v>
      </c>
      <c r="I45" s="192">
        <v>0</v>
      </c>
      <c r="J45" s="198">
        <v>0</v>
      </c>
      <c r="K45" s="184">
        <v>0</v>
      </c>
      <c r="L45" s="193">
        <v>0</v>
      </c>
      <c r="M45" s="192">
        <v>2000000</v>
      </c>
      <c r="N45" s="198">
        <v>8000000</v>
      </c>
      <c r="O45" s="184">
        <v>0</v>
      </c>
      <c r="P45" s="193">
        <v>0</v>
      </c>
      <c r="Q45" s="192">
        <v>0</v>
      </c>
      <c r="R45" s="198">
        <v>0</v>
      </c>
      <c r="S45" s="184">
        <v>12000000</v>
      </c>
      <c r="T45" s="193">
        <v>0</v>
      </c>
      <c r="U45" s="192">
        <v>1000000</v>
      </c>
      <c r="V45" s="198">
        <v>0</v>
      </c>
      <c r="W45" s="184">
        <v>0</v>
      </c>
      <c r="X45" s="193">
        <v>0</v>
      </c>
      <c r="Y45" s="192">
        <v>0</v>
      </c>
      <c r="Z45" s="198">
        <v>5000000</v>
      </c>
      <c r="AA45" s="184">
        <v>0</v>
      </c>
      <c r="AB45" s="193">
        <v>0</v>
      </c>
      <c r="AC45" s="192">
        <v>0</v>
      </c>
      <c r="AD45" s="198">
        <v>0</v>
      </c>
      <c r="AE45" s="184">
        <v>0</v>
      </c>
      <c r="AF45" s="193">
        <v>0</v>
      </c>
      <c r="AG45" s="193">
        <v>2000000</v>
      </c>
      <c r="AH45" s="193">
        <v>0</v>
      </c>
      <c r="AI45" s="192">
        <v>1000000</v>
      </c>
      <c r="AJ45" s="171"/>
      <c r="AK45" s="192">
        <f>AU45-SUM(AH45:AJ45)</f>
        <v>-1000000</v>
      </c>
      <c r="AL45" s="105"/>
      <c r="AM45" s="58">
        <v>2000000</v>
      </c>
      <c r="AN45" s="58">
        <f>SUM(F45:I45)</f>
        <v>1000000</v>
      </c>
      <c r="AO45" s="58">
        <f>SUM(J45:M45)</f>
        <v>2000000</v>
      </c>
      <c r="AP45" s="58">
        <f>N45+O45+P45+Q45</f>
        <v>8000000</v>
      </c>
      <c r="AQ45" s="58">
        <f>SUM(R45:U45)</f>
        <v>13000000</v>
      </c>
      <c r="AR45" s="58">
        <v>0</v>
      </c>
      <c r="AS45" s="58">
        <v>5000000</v>
      </c>
      <c r="AT45" s="58">
        <v>2000000</v>
      </c>
      <c r="AU45" s="58">
        <v>0</v>
      </c>
      <c r="AV45" s="167"/>
    </row>
    <row r="46" ht="14.166666666666666" customHeight="1">
      <c r="A46" t="s" s="204">
        <v>196</v>
      </c>
      <c r="B46" s="205">
        <v>0</v>
      </c>
      <c r="C46" s="206">
        <v>0</v>
      </c>
      <c r="D46" s="193">
        <v>0</v>
      </c>
      <c r="E46" s="56">
        <v>0</v>
      </c>
      <c r="F46" s="198">
        <v>0</v>
      </c>
      <c r="G46" s="184">
        <v>0</v>
      </c>
      <c r="H46" s="193">
        <v>0</v>
      </c>
      <c r="I46" s="56">
        <v>0</v>
      </c>
      <c r="J46" s="198">
        <v>0</v>
      </c>
      <c r="K46" s="184">
        <v>0</v>
      </c>
      <c r="L46" s="193">
        <v>0</v>
      </c>
      <c r="M46" s="56">
        <v>0</v>
      </c>
      <c r="N46" s="198">
        <v>0</v>
      </c>
      <c r="O46" s="184">
        <v>0</v>
      </c>
      <c r="P46" s="193">
        <v>0</v>
      </c>
      <c r="Q46" s="56">
        <v>0</v>
      </c>
      <c r="R46" s="198">
        <v>0</v>
      </c>
      <c r="S46" s="184">
        <v>0</v>
      </c>
      <c r="T46" s="193">
        <v>0</v>
      </c>
      <c r="U46" s="56">
        <v>0</v>
      </c>
      <c r="V46" s="198">
        <v>0</v>
      </c>
      <c r="W46" s="184">
        <v>0</v>
      </c>
      <c r="X46" s="193">
        <v>0</v>
      </c>
      <c r="Y46" s="56">
        <v>0</v>
      </c>
      <c r="Z46" s="198">
        <v>0</v>
      </c>
      <c r="AA46" s="184">
        <v>0</v>
      </c>
      <c r="AB46" s="193">
        <v>0</v>
      </c>
      <c r="AC46" s="56">
        <v>0</v>
      </c>
      <c r="AD46" s="198">
        <v>0</v>
      </c>
      <c r="AE46" s="184">
        <v>0</v>
      </c>
      <c r="AF46" s="193">
        <v>0</v>
      </c>
      <c r="AG46" s="57">
        <v>0</v>
      </c>
      <c r="AH46" s="57">
        <v>0</v>
      </c>
      <c r="AI46" s="56">
        <v>0</v>
      </c>
      <c r="AJ46" s="171"/>
      <c r="AK46" s="56">
        <f>AU46-SUM(AH46:AJ46)</f>
        <v>0</v>
      </c>
      <c r="AL46" s="105"/>
      <c r="AM46" s="58">
        <v>0</v>
      </c>
      <c r="AN46" s="58">
        <f>SUM(F46:I46)</f>
        <v>0</v>
      </c>
      <c r="AO46" s="58">
        <f>SUM(J46:M46)</f>
        <v>0</v>
      </c>
      <c r="AP46" s="58">
        <f>N46+O46+P46+Q46</f>
        <v>0</v>
      </c>
      <c r="AQ46" s="58">
        <f>SUM(R46:U46)</f>
        <v>0</v>
      </c>
      <c r="AR46" s="58">
        <v>0</v>
      </c>
      <c r="AS46" s="58">
        <v>0</v>
      </c>
      <c r="AT46" s="58">
        <v>0</v>
      </c>
      <c r="AU46" s="58">
        <v>0</v>
      </c>
      <c r="AV46" s="167"/>
    </row>
    <row r="47" ht="14.166666666666666" customHeight="1">
      <c r="A47" t="s" s="203">
        <v>197</v>
      </c>
      <c r="B47" s="199">
        <v>-174000000</v>
      </c>
      <c r="C47" s="200">
        <v>-132000000</v>
      </c>
      <c r="D47" s="33">
        <v>-42000000</v>
      </c>
      <c r="E47" s="201">
        <v>-174000000</v>
      </c>
      <c r="F47" s="199">
        <v>-136000000</v>
      </c>
      <c r="G47" s="200">
        <v>-144000000</v>
      </c>
      <c r="H47" s="33">
        <v>-138000000</v>
      </c>
      <c r="I47" s="201">
        <v>-1866000000</v>
      </c>
      <c r="J47" s="199">
        <v>-37000000</v>
      </c>
      <c r="K47" s="200">
        <v>-113000000</v>
      </c>
      <c r="L47" s="33">
        <v>-105000000</v>
      </c>
      <c r="M47" s="201">
        <v>-163000000</v>
      </c>
      <c r="N47" s="199">
        <v>-181000000</v>
      </c>
      <c r="O47" s="200">
        <v>-189000000</v>
      </c>
      <c r="P47" s="33">
        <v>-248000000</v>
      </c>
      <c r="Q47" s="201">
        <v>-316000000</v>
      </c>
      <c r="R47" s="199">
        <v>-329000000</v>
      </c>
      <c r="S47" s="200">
        <v>-288000000</v>
      </c>
      <c r="T47" s="33">
        <v>-360000000</v>
      </c>
      <c r="U47" s="201">
        <v>-272000000</v>
      </c>
      <c r="V47" s="199">
        <v>-351000000</v>
      </c>
      <c r="W47" s="200">
        <v>-255000000</v>
      </c>
      <c r="X47" s="33">
        <v>-273000000</v>
      </c>
      <c r="Y47" s="201">
        <v>-629000000</v>
      </c>
      <c r="Z47" s="199">
        <v>-274000000</v>
      </c>
      <c r="AA47" s="200">
        <v>-239000000</v>
      </c>
      <c r="AB47" s="33">
        <v>-371000000</v>
      </c>
      <c r="AC47" s="201">
        <v>198000000</v>
      </c>
      <c r="AD47" s="199">
        <v>-216000000</v>
      </c>
      <c r="AE47" s="200">
        <v>-892000000</v>
      </c>
      <c r="AF47" s="33">
        <v>-783000000</v>
      </c>
      <c r="AG47" s="202">
        <v>-466000000</v>
      </c>
      <c r="AH47" s="202">
        <v>508000000</v>
      </c>
      <c r="AI47" s="201">
        <v>-237000000</v>
      </c>
      <c r="AJ47" s="115"/>
      <c r="AK47" s="201">
        <f>AU47-SUM(AH47:AJ47)</f>
        <v>-177000000</v>
      </c>
      <c r="AL47" s="105"/>
      <c r="AM47" s="181">
        <v>-522000000</v>
      </c>
      <c r="AN47" s="181">
        <f>SUM(F47:I47)</f>
        <v>-2284000000</v>
      </c>
      <c r="AO47" s="181">
        <f>SUM(J47:M47)</f>
        <v>-418000000</v>
      </c>
      <c r="AP47" s="181">
        <f>N47+O47+P47+Q47</f>
        <v>-934000000</v>
      </c>
      <c r="AQ47" s="181">
        <f>SUM(R47:U47)</f>
        <v>-1249000000</v>
      </c>
      <c r="AR47" s="181">
        <v>-1508000000</v>
      </c>
      <c r="AS47" s="181">
        <v>-686000000</v>
      </c>
      <c r="AT47" s="181">
        <v>-2357000000</v>
      </c>
      <c r="AU47" s="181">
        <v>94000000</v>
      </c>
      <c r="AV47" s="167"/>
    </row>
    <row r="48" ht="10.833333333333334" customHeight="1">
      <c r="A48" s="204"/>
      <c r="B48" s="225"/>
      <c r="C48" s="226"/>
      <c r="D48" s="168"/>
      <c r="E48" s="172"/>
      <c r="F48" s="225"/>
      <c r="G48" s="226"/>
      <c r="H48" s="168"/>
      <c r="I48" s="172"/>
      <c r="J48" s="225"/>
      <c r="K48" s="226"/>
      <c r="L48" s="168"/>
      <c r="M48" s="172"/>
      <c r="N48" s="225"/>
      <c r="O48" s="226"/>
      <c r="P48" s="168"/>
      <c r="Q48" s="172"/>
      <c r="R48" s="225"/>
      <c r="S48" s="226"/>
      <c r="T48" s="168"/>
      <c r="U48" s="172"/>
      <c r="V48" s="225"/>
      <c r="W48" s="226"/>
      <c r="X48" s="168"/>
      <c r="Y48" s="172"/>
      <c r="Z48" s="225"/>
      <c r="AA48" s="226"/>
      <c r="AB48" s="168"/>
      <c r="AC48" s="172"/>
      <c r="AD48" s="225"/>
      <c r="AE48" s="226"/>
      <c r="AF48" s="168"/>
      <c r="AG48" s="168"/>
      <c r="AH48" s="168"/>
      <c r="AI48" s="172"/>
      <c r="AJ48" s="171"/>
      <c r="AK48" s="172"/>
      <c r="AL48" s="105"/>
      <c r="AM48" s="105"/>
      <c r="AN48" s="105"/>
      <c r="AO48" s="105"/>
      <c r="AP48" s="105"/>
      <c r="AQ48" s="105"/>
      <c r="AR48" s="105"/>
      <c r="AS48" s="105"/>
      <c r="AT48" s="105"/>
      <c r="AU48" s="105"/>
      <c r="AV48" s="167"/>
    </row>
    <row r="49" ht="15" customHeight="1">
      <c r="A49" t="s" s="203">
        <v>198</v>
      </c>
      <c r="B49" s="225"/>
      <c r="C49" s="226"/>
      <c r="D49" s="168"/>
      <c r="E49" s="172"/>
      <c r="F49" s="225"/>
      <c r="G49" s="226"/>
      <c r="H49" s="168"/>
      <c r="I49" s="172"/>
      <c r="J49" s="225"/>
      <c r="K49" s="226"/>
      <c r="L49" s="168"/>
      <c r="M49" s="172"/>
      <c r="N49" s="225"/>
      <c r="O49" s="226"/>
      <c r="P49" s="168"/>
      <c r="Q49" s="172"/>
      <c r="R49" s="225"/>
      <c r="S49" s="226"/>
      <c r="T49" s="168"/>
      <c r="U49" s="172"/>
      <c r="V49" s="225"/>
      <c r="W49" s="226"/>
      <c r="X49" s="168"/>
      <c r="Y49" s="172"/>
      <c r="Z49" s="225"/>
      <c r="AA49" s="226"/>
      <c r="AB49" s="168"/>
      <c r="AC49" s="172"/>
      <c r="AD49" s="225"/>
      <c r="AE49" s="226"/>
      <c r="AF49" s="168"/>
      <c r="AG49" s="168"/>
      <c r="AH49" s="168"/>
      <c r="AI49" s="172"/>
      <c r="AJ49" s="171"/>
      <c r="AK49" s="172"/>
      <c r="AL49" s="105"/>
      <c r="AM49" s="105"/>
      <c r="AN49" s="105"/>
      <c r="AO49" s="105"/>
      <c r="AP49" s="105"/>
      <c r="AQ49" s="105"/>
      <c r="AR49" s="105"/>
      <c r="AS49" s="105"/>
      <c r="AT49" s="105"/>
      <c r="AU49" s="105"/>
      <c r="AV49" s="167"/>
    </row>
    <row r="50" ht="14.166666666666666" customHeight="1">
      <c r="A50" t="s" s="204">
        <v>199</v>
      </c>
      <c r="B50" s="205">
        <v>0</v>
      </c>
      <c r="C50" s="206">
        <v>0</v>
      </c>
      <c r="D50" s="193">
        <v>0</v>
      </c>
      <c r="E50" s="56">
        <v>0</v>
      </c>
      <c r="F50" s="198">
        <v>0</v>
      </c>
      <c r="G50" s="184">
        <v>0</v>
      </c>
      <c r="H50" s="193">
        <v>0</v>
      </c>
      <c r="I50" s="56">
        <v>0</v>
      </c>
      <c r="J50" s="198">
        <v>0</v>
      </c>
      <c r="K50" s="184">
        <v>0</v>
      </c>
      <c r="L50" s="193">
        <v>0</v>
      </c>
      <c r="M50" s="56">
        <v>0</v>
      </c>
      <c r="N50" s="198">
        <v>0</v>
      </c>
      <c r="O50" s="184">
        <v>0</v>
      </c>
      <c r="P50" s="193">
        <v>0</v>
      </c>
      <c r="Q50" s="56">
        <v>0</v>
      </c>
      <c r="R50" s="198">
        <v>0</v>
      </c>
      <c r="S50" s="184">
        <v>0</v>
      </c>
      <c r="T50" s="193">
        <v>0</v>
      </c>
      <c r="U50" s="56">
        <v>0</v>
      </c>
      <c r="V50" s="198">
        <v>0</v>
      </c>
      <c r="W50" s="184">
        <v>0</v>
      </c>
      <c r="X50" s="193">
        <v>0</v>
      </c>
      <c r="Y50" s="56">
        <v>0</v>
      </c>
      <c r="Z50" s="198">
        <v>0</v>
      </c>
      <c r="AA50" s="184">
        <v>0</v>
      </c>
      <c r="AB50" s="193">
        <v>0</v>
      </c>
      <c r="AC50" s="56">
        <v>0</v>
      </c>
      <c r="AD50" s="198">
        <v>0</v>
      </c>
      <c r="AE50" s="184">
        <v>0</v>
      </c>
      <c r="AF50" s="193">
        <v>0</v>
      </c>
      <c r="AG50" s="57">
        <v>0</v>
      </c>
      <c r="AH50" s="57">
        <v>0</v>
      </c>
      <c r="AI50" s="56">
        <v>0</v>
      </c>
      <c r="AJ50" s="171"/>
      <c r="AK50" s="56">
        <f>AU50-SUM(AH50:AJ50)</f>
        <v>0</v>
      </c>
      <c r="AL50" s="105"/>
      <c r="AM50" s="58">
        <v>0</v>
      </c>
      <c r="AN50" s="58">
        <f>SUM(F50:I50)</f>
        <v>0</v>
      </c>
      <c r="AO50" s="58">
        <f>SUM(J50:M50)</f>
        <v>0</v>
      </c>
      <c r="AP50" s="58">
        <f>N50+O50+P50+Q50</f>
        <v>0</v>
      </c>
      <c r="AQ50" s="58">
        <f>SUM(R50:U50)</f>
        <v>0</v>
      </c>
      <c r="AR50" s="58">
        <v>0</v>
      </c>
      <c r="AS50" s="58">
        <v>0</v>
      </c>
      <c r="AT50" s="58">
        <v>0</v>
      </c>
      <c r="AU50" s="58">
        <v>0</v>
      </c>
      <c r="AV50" s="167"/>
    </row>
    <row r="51" ht="14.166666666666666" customHeight="1">
      <c r="A51" t="s" s="204">
        <v>200</v>
      </c>
      <c r="B51" s="205">
        <v>0</v>
      </c>
      <c r="C51" s="206">
        <v>0</v>
      </c>
      <c r="D51" s="193">
        <v>0</v>
      </c>
      <c r="E51" s="56">
        <v>0</v>
      </c>
      <c r="F51" s="198">
        <v>0</v>
      </c>
      <c r="G51" s="184">
        <v>0</v>
      </c>
      <c r="H51" s="193">
        <v>0</v>
      </c>
      <c r="I51" s="56">
        <v>-1150000000</v>
      </c>
      <c r="J51" s="198">
        <v>0</v>
      </c>
      <c r="K51" s="184">
        <v>0</v>
      </c>
      <c r="L51" s="193">
        <v>0</v>
      </c>
      <c r="M51" s="56">
        <v>0</v>
      </c>
      <c r="N51" s="198">
        <v>0</v>
      </c>
      <c r="O51" s="184">
        <v>0</v>
      </c>
      <c r="P51" s="193">
        <v>0</v>
      </c>
      <c r="Q51" s="56">
        <v>0</v>
      </c>
      <c r="R51" s="198">
        <v>0</v>
      </c>
      <c r="S51" s="184">
        <v>0</v>
      </c>
      <c r="T51" s="193">
        <v>0</v>
      </c>
      <c r="U51" s="56">
        <v>0</v>
      </c>
      <c r="V51" s="198">
        <v>0</v>
      </c>
      <c r="W51" s="184">
        <v>0</v>
      </c>
      <c r="X51" s="193">
        <v>0</v>
      </c>
      <c r="Y51" s="56">
        <v>0</v>
      </c>
      <c r="Z51" s="198">
        <v>0</v>
      </c>
      <c r="AA51" s="184">
        <v>0</v>
      </c>
      <c r="AB51" s="193">
        <v>0</v>
      </c>
      <c r="AC51" s="56">
        <v>0</v>
      </c>
      <c r="AD51" s="198">
        <v>0</v>
      </c>
      <c r="AE51" s="184">
        <v>0</v>
      </c>
      <c r="AF51" s="193">
        <v>0</v>
      </c>
      <c r="AG51" s="57">
        <v>0</v>
      </c>
      <c r="AH51" s="57">
        <v>0</v>
      </c>
      <c r="AI51" s="56">
        <v>0</v>
      </c>
      <c r="AJ51" s="171"/>
      <c r="AK51" s="56">
        <f>AU51-SUM(AH51:AJ51)</f>
        <v>0</v>
      </c>
      <c r="AL51" s="105"/>
      <c r="AM51" s="42"/>
      <c r="AN51" s="58">
        <f>SUM(F51:I51)</f>
        <v>-1150000000</v>
      </c>
      <c r="AO51" s="58">
        <f>SUM(J51:M51)</f>
        <v>0</v>
      </c>
      <c r="AP51" s="58">
        <f>N51+O51+P51+Q51</f>
        <v>0</v>
      </c>
      <c r="AQ51" s="58">
        <f>SUM(R51:U51)</f>
        <v>0</v>
      </c>
      <c r="AR51" s="58">
        <v>0</v>
      </c>
      <c r="AS51" s="58">
        <v>0</v>
      </c>
      <c r="AT51" s="58">
        <v>0</v>
      </c>
      <c r="AU51" s="58">
        <v>0</v>
      </c>
      <c r="AV51" s="167"/>
    </row>
    <row r="52" ht="14.166666666666666" customHeight="1">
      <c r="A52" t="s" s="204">
        <v>201</v>
      </c>
      <c r="B52" s="205">
        <v>0</v>
      </c>
      <c r="C52" s="206">
        <v>0</v>
      </c>
      <c r="D52" s="193">
        <v>0</v>
      </c>
      <c r="E52" s="56">
        <v>0</v>
      </c>
      <c r="F52" s="198">
        <v>0</v>
      </c>
      <c r="G52" s="184">
        <v>0</v>
      </c>
      <c r="H52" s="193">
        <v>0</v>
      </c>
      <c r="I52" s="56">
        <v>144000000</v>
      </c>
      <c r="J52" s="198">
        <v>0</v>
      </c>
      <c r="K52" s="184">
        <v>0</v>
      </c>
      <c r="L52" s="193">
        <v>0</v>
      </c>
      <c r="M52" s="56">
        <v>0</v>
      </c>
      <c r="N52" s="198">
        <v>0</v>
      </c>
      <c r="O52" s="184">
        <v>0</v>
      </c>
      <c r="P52" s="193">
        <v>0</v>
      </c>
      <c r="Q52" s="56">
        <v>0</v>
      </c>
      <c r="R52" s="198">
        <v>0</v>
      </c>
      <c r="S52" s="184">
        <v>0</v>
      </c>
      <c r="T52" s="193">
        <v>0</v>
      </c>
      <c r="U52" s="56">
        <v>0</v>
      </c>
      <c r="V52" s="198">
        <v>0</v>
      </c>
      <c r="W52" s="184">
        <v>0</v>
      </c>
      <c r="X52" s="193">
        <v>0</v>
      </c>
      <c r="Y52" s="56">
        <v>0</v>
      </c>
      <c r="Z52" s="198">
        <v>0</v>
      </c>
      <c r="AA52" s="184">
        <v>0</v>
      </c>
      <c r="AB52" s="193">
        <v>0</v>
      </c>
      <c r="AC52" s="56">
        <v>0</v>
      </c>
      <c r="AD52" s="198">
        <v>0</v>
      </c>
      <c r="AE52" s="184">
        <v>0</v>
      </c>
      <c r="AF52" s="193">
        <v>0</v>
      </c>
      <c r="AG52" s="57">
        <v>0</v>
      </c>
      <c r="AH52" s="57">
        <v>0</v>
      </c>
      <c r="AI52" s="56">
        <v>0</v>
      </c>
      <c r="AJ52" s="171"/>
      <c r="AK52" s="56">
        <f>AU52-SUM(AH52:AJ52)</f>
        <v>0</v>
      </c>
      <c r="AL52" s="105"/>
      <c r="AM52" s="42"/>
      <c r="AN52" s="58">
        <f>SUM(F52:I52)</f>
        <v>144000000</v>
      </c>
      <c r="AO52" s="58">
        <f>SUM(J52:M52)</f>
        <v>0</v>
      </c>
      <c r="AP52" s="58">
        <f>N52+O52+P52+Q52</f>
        <v>0</v>
      </c>
      <c r="AQ52" s="58">
        <f>SUM(R52:U52)</f>
        <v>0</v>
      </c>
      <c r="AR52" s="58">
        <v>0</v>
      </c>
      <c r="AS52" s="58">
        <v>0</v>
      </c>
      <c r="AT52" s="58">
        <v>0</v>
      </c>
      <c r="AU52" s="58">
        <v>0</v>
      </c>
      <c r="AV52" s="167"/>
    </row>
    <row r="53" ht="14.166666666666666" customHeight="1">
      <c r="A53" t="s" s="204">
        <v>202</v>
      </c>
      <c r="B53" s="205">
        <v>0</v>
      </c>
      <c r="C53" s="206">
        <v>0</v>
      </c>
      <c r="D53" s="193">
        <v>0</v>
      </c>
      <c r="E53" s="56">
        <v>0</v>
      </c>
      <c r="F53" s="198">
        <v>0</v>
      </c>
      <c r="G53" s="184">
        <v>0</v>
      </c>
      <c r="H53" s="193">
        <v>-1000000</v>
      </c>
      <c r="I53" s="56">
        <v>-144000000</v>
      </c>
      <c r="J53" s="198">
        <v>0</v>
      </c>
      <c r="K53" s="184">
        <v>0</v>
      </c>
      <c r="L53" s="193">
        <v>0</v>
      </c>
      <c r="M53" s="56">
        <v>0</v>
      </c>
      <c r="N53" s="198">
        <v>0</v>
      </c>
      <c r="O53" s="184">
        <v>0</v>
      </c>
      <c r="P53" s="193">
        <v>0</v>
      </c>
      <c r="Q53" s="56">
        <v>0</v>
      </c>
      <c r="R53" s="198">
        <v>0</v>
      </c>
      <c r="S53" s="184">
        <v>0</v>
      </c>
      <c r="T53" s="193">
        <v>0</v>
      </c>
      <c r="U53" s="56">
        <v>0</v>
      </c>
      <c r="V53" s="198">
        <v>0</v>
      </c>
      <c r="W53" s="184">
        <v>0</v>
      </c>
      <c r="X53" s="193">
        <v>0</v>
      </c>
      <c r="Y53" s="56">
        <v>0</v>
      </c>
      <c r="Z53" s="198">
        <v>0</v>
      </c>
      <c r="AA53" s="184">
        <v>0</v>
      </c>
      <c r="AB53" s="193">
        <v>0</v>
      </c>
      <c r="AC53" s="56">
        <v>0</v>
      </c>
      <c r="AD53" s="198">
        <v>0</v>
      </c>
      <c r="AE53" s="184">
        <v>0</v>
      </c>
      <c r="AF53" s="193">
        <v>0</v>
      </c>
      <c r="AG53" s="57">
        <v>0</v>
      </c>
      <c r="AH53" s="57">
        <v>0</v>
      </c>
      <c r="AI53" s="56">
        <v>0</v>
      </c>
      <c r="AJ53" s="171"/>
      <c r="AK53" s="56">
        <f>AU53-SUM(AH53:AJ53)</f>
        <v>0</v>
      </c>
      <c r="AL53" s="105"/>
      <c r="AM53" s="42"/>
      <c r="AN53" s="58">
        <f>SUM(F53:I53)</f>
        <v>-145000000</v>
      </c>
      <c r="AO53" s="58">
        <f>SUM(J53:M53)</f>
        <v>0</v>
      </c>
      <c r="AP53" s="58">
        <f>N53+O53+P53+Q53</f>
        <v>0</v>
      </c>
      <c r="AQ53" s="58">
        <f>SUM(R53:U53)</f>
        <v>0</v>
      </c>
      <c r="AR53" s="58">
        <v>0</v>
      </c>
      <c r="AS53" s="58">
        <v>0</v>
      </c>
      <c r="AT53" s="58">
        <v>0</v>
      </c>
      <c r="AU53" s="58">
        <v>0</v>
      </c>
      <c r="AV53" s="167"/>
    </row>
    <row r="54" ht="14.166666666666666" customHeight="1">
      <c r="A54" t="s" s="204">
        <v>203</v>
      </c>
      <c r="B54" s="205">
        <v>0</v>
      </c>
      <c r="C54" s="206">
        <v>0</v>
      </c>
      <c r="D54" s="193">
        <v>0</v>
      </c>
      <c r="E54" s="56">
        <v>-1000000000</v>
      </c>
      <c r="F54" s="198">
        <v>0</v>
      </c>
      <c r="G54" s="184">
        <v>0</v>
      </c>
      <c r="H54" s="193">
        <v>0</v>
      </c>
      <c r="I54" s="56">
        <v>0</v>
      </c>
      <c r="J54" s="198">
        <v>0</v>
      </c>
      <c r="K54" s="184">
        <v>0</v>
      </c>
      <c r="L54" s="193">
        <v>0</v>
      </c>
      <c r="M54" s="56">
        <v>0</v>
      </c>
      <c r="N54" s="198">
        <v>0</v>
      </c>
      <c r="O54" s="184">
        <v>0</v>
      </c>
      <c r="P54" s="193">
        <v>0</v>
      </c>
      <c r="Q54" s="56">
        <v>0</v>
      </c>
      <c r="R54" s="198">
        <v>0</v>
      </c>
      <c r="S54" s="184">
        <v>0</v>
      </c>
      <c r="T54" s="193">
        <v>0</v>
      </c>
      <c r="U54" s="56">
        <v>0</v>
      </c>
      <c r="V54" s="198">
        <v>0</v>
      </c>
      <c r="W54" s="184">
        <v>0</v>
      </c>
      <c r="X54" s="193">
        <v>0</v>
      </c>
      <c r="Y54" s="56">
        <v>0</v>
      </c>
      <c r="Z54" s="198">
        <v>0</v>
      </c>
      <c r="AA54" s="184">
        <v>0</v>
      </c>
      <c r="AB54" s="193">
        <v>0</v>
      </c>
      <c r="AC54" s="56">
        <v>0</v>
      </c>
      <c r="AD54" s="198">
        <v>0</v>
      </c>
      <c r="AE54" s="184">
        <v>0</v>
      </c>
      <c r="AF54" s="193">
        <v>0</v>
      </c>
      <c r="AG54" s="57">
        <v>0</v>
      </c>
      <c r="AH54" s="57">
        <v>0</v>
      </c>
      <c r="AI54" s="56">
        <v>0</v>
      </c>
      <c r="AJ54" s="171"/>
      <c r="AK54" s="56">
        <f>AU54-SUM(AH54:AJ54)</f>
        <v>0</v>
      </c>
      <c r="AL54" s="105"/>
      <c r="AM54" s="58">
        <v>-1000000000</v>
      </c>
      <c r="AN54" s="58">
        <f>SUM(F54:I54)</f>
        <v>0</v>
      </c>
      <c r="AO54" s="58">
        <f>SUM(J54:M54)</f>
        <v>0</v>
      </c>
      <c r="AP54" s="58">
        <f>N54+O54+P54+Q54</f>
        <v>0</v>
      </c>
      <c r="AQ54" s="58">
        <f>SUM(R54:U54)</f>
        <v>0</v>
      </c>
      <c r="AR54" s="58">
        <v>0</v>
      </c>
      <c r="AS54" s="58">
        <v>0</v>
      </c>
      <c r="AT54" s="58">
        <v>0</v>
      </c>
      <c r="AU54" s="58">
        <v>0</v>
      </c>
      <c r="AV54" s="167"/>
    </row>
    <row r="55" ht="15.833333333333334" customHeight="1">
      <c r="A55" t="s" s="204">
        <v>204</v>
      </c>
      <c r="B55" s="205">
        <v>0</v>
      </c>
      <c r="C55" s="206">
        <v>0</v>
      </c>
      <c r="D55" s="193">
        <v>1000000000</v>
      </c>
      <c r="E55" s="56">
        <v>0</v>
      </c>
      <c r="F55" s="198">
        <v>0</v>
      </c>
      <c r="G55" s="184">
        <v>0</v>
      </c>
      <c r="H55" s="193">
        <v>0</v>
      </c>
      <c r="I55" s="56">
        <v>0</v>
      </c>
      <c r="J55" s="198">
        <v>0</v>
      </c>
      <c r="K55" s="184">
        <v>0</v>
      </c>
      <c r="L55" s="193">
        <v>0</v>
      </c>
      <c r="M55" s="56">
        <v>0</v>
      </c>
      <c r="N55" s="198">
        <v>0</v>
      </c>
      <c r="O55" s="184">
        <v>0</v>
      </c>
      <c r="P55" s="193">
        <v>0</v>
      </c>
      <c r="Q55" s="56">
        <v>0</v>
      </c>
      <c r="R55" s="198">
        <v>0</v>
      </c>
      <c r="S55" s="184">
        <v>0</v>
      </c>
      <c r="T55" s="193">
        <v>0</v>
      </c>
      <c r="U55" s="56">
        <v>0</v>
      </c>
      <c r="V55" s="198">
        <v>0</v>
      </c>
      <c r="W55" s="184">
        <v>0</v>
      </c>
      <c r="X55" s="193">
        <v>0</v>
      </c>
      <c r="Y55" s="56">
        <v>0</v>
      </c>
      <c r="Z55" s="198">
        <v>0</v>
      </c>
      <c r="AA55" s="184">
        <v>0</v>
      </c>
      <c r="AB55" s="193">
        <v>0</v>
      </c>
      <c r="AC55" s="56">
        <v>0</v>
      </c>
      <c r="AD55" s="198">
        <v>0</v>
      </c>
      <c r="AE55" s="184">
        <v>0</v>
      </c>
      <c r="AF55" s="193">
        <v>0</v>
      </c>
      <c r="AG55" s="57">
        <v>0</v>
      </c>
      <c r="AH55" s="57">
        <v>0</v>
      </c>
      <c r="AI55" s="56">
        <v>0</v>
      </c>
      <c r="AJ55" s="171"/>
      <c r="AK55" s="56">
        <f>AU55-SUM(AH55:AJ55)</f>
        <v>0</v>
      </c>
      <c r="AL55" s="105"/>
      <c r="AM55" s="58">
        <v>1000000000</v>
      </c>
      <c r="AN55" s="58">
        <f>SUM(F55:I55)</f>
        <v>0</v>
      </c>
      <c r="AO55" s="58">
        <f>SUM(J55:M55)</f>
        <v>0</v>
      </c>
      <c r="AP55" s="58">
        <f>N55+O55+P55+Q55</f>
        <v>0</v>
      </c>
      <c r="AQ55" s="58">
        <f>SUM(R55:U55)</f>
        <v>0</v>
      </c>
      <c r="AR55" s="58">
        <v>0</v>
      </c>
      <c r="AS55" s="58">
        <v>0</v>
      </c>
      <c r="AT55" s="58">
        <v>0</v>
      </c>
      <c r="AU55" s="58">
        <v>0</v>
      </c>
      <c r="AV55" s="167"/>
    </row>
    <row r="56" ht="15.833333333333334" customHeight="1">
      <c r="A56" t="s" s="204">
        <v>205</v>
      </c>
      <c r="B56" s="198">
        <v>0</v>
      </c>
      <c r="C56" s="206">
        <v>0</v>
      </c>
      <c r="D56" s="193">
        <v>0</v>
      </c>
      <c r="E56" s="56">
        <v>0</v>
      </c>
      <c r="F56" s="198">
        <v>0</v>
      </c>
      <c r="G56" s="184">
        <v>0</v>
      </c>
      <c r="H56" s="193">
        <v>0</v>
      </c>
      <c r="I56" s="56">
        <v>0</v>
      </c>
      <c r="J56" s="198">
        <v>0</v>
      </c>
      <c r="K56" s="184">
        <v>0</v>
      </c>
      <c r="L56" s="193">
        <v>0</v>
      </c>
      <c r="M56" s="56">
        <v>0</v>
      </c>
      <c r="N56" s="198">
        <v>0</v>
      </c>
      <c r="O56" s="184">
        <v>0</v>
      </c>
      <c r="P56" s="193">
        <v>0</v>
      </c>
      <c r="Q56" s="56">
        <v>0</v>
      </c>
      <c r="R56" s="182"/>
      <c r="S56" s="184">
        <v>0</v>
      </c>
      <c r="T56" s="193">
        <v>0</v>
      </c>
      <c r="U56" s="56">
        <v>0</v>
      </c>
      <c r="V56" s="198">
        <v>0</v>
      </c>
      <c r="W56" s="183"/>
      <c r="X56" s="168"/>
      <c r="Y56" s="113"/>
      <c r="Z56" s="182"/>
      <c r="AA56" s="183"/>
      <c r="AB56" s="168"/>
      <c r="AC56" s="113"/>
      <c r="AD56" s="182"/>
      <c r="AE56" s="183"/>
      <c r="AF56" s="168"/>
      <c r="AG56" s="112"/>
      <c r="AH56" s="112"/>
      <c r="AI56" s="113"/>
      <c r="AJ56" s="171"/>
      <c r="AK56" s="113"/>
      <c r="AL56" s="167"/>
      <c r="AM56" s="207">
        <v>0</v>
      </c>
      <c r="AN56" s="207">
        <f>SUM(F56:I56)</f>
        <v>0</v>
      </c>
      <c r="AO56" s="207">
        <f>SUM(J56:M56)</f>
        <v>0</v>
      </c>
      <c r="AP56" s="207">
        <f>N56+O56+P56+Q56</f>
        <v>0</v>
      </c>
      <c r="AQ56" s="207">
        <f>SUM(R56:U56)</f>
        <v>0</v>
      </c>
      <c r="AR56" s="208">
        <v>0</v>
      </c>
      <c r="AS56" s="58">
        <v>0</v>
      </c>
      <c r="AT56" s="58">
        <v>0</v>
      </c>
      <c r="AU56" s="58">
        <f>SUM(AD56:AK56)</f>
        <v>0</v>
      </c>
      <c r="AV56" s="167"/>
    </row>
    <row r="57" ht="15.833333333333334" customHeight="1">
      <c r="A57" t="s" s="204">
        <v>206</v>
      </c>
      <c r="B57" s="196">
        <v>0</v>
      </c>
      <c r="C57" s="191">
        <v>0</v>
      </c>
      <c r="D57" s="193">
        <v>0</v>
      </c>
      <c r="E57" s="192">
        <v>0</v>
      </c>
      <c r="F57" s="196">
        <v>0</v>
      </c>
      <c r="G57" s="184">
        <v>0</v>
      </c>
      <c r="H57" s="193">
        <v>0</v>
      </c>
      <c r="I57" s="192">
        <v>0</v>
      </c>
      <c r="J57" s="198">
        <v>0</v>
      </c>
      <c r="K57" s="184">
        <v>0</v>
      </c>
      <c r="L57" s="193">
        <v>0</v>
      </c>
      <c r="M57" s="192">
        <v>0</v>
      </c>
      <c r="N57" s="198">
        <v>0</v>
      </c>
      <c r="O57" s="184">
        <v>0</v>
      </c>
      <c r="P57" s="193">
        <v>0</v>
      </c>
      <c r="Q57" s="192">
        <v>0</v>
      </c>
      <c r="R57" s="198">
        <v>0</v>
      </c>
      <c r="S57" s="184">
        <v>0</v>
      </c>
      <c r="T57" s="193">
        <v>0</v>
      </c>
      <c r="U57" s="192">
        <v>0</v>
      </c>
      <c r="V57" s="198">
        <v>0</v>
      </c>
      <c r="W57" s="183"/>
      <c r="X57" s="168"/>
      <c r="Y57" s="172"/>
      <c r="Z57" s="182"/>
      <c r="AA57" s="183"/>
      <c r="AB57" s="168"/>
      <c r="AC57" s="172"/>
      <c r="AD57" s="182"/>
      <c r="AE57" s="183"/>
      <c r="AF57" s="168"/>
      <c r="AG57" s="168"/>
      <c r="AH57" s="168"/>
      <c r="AI57" s="172"/>
      <c r="AJ57" s="171"/>
      <c r="AK57" s="172"/>
      <c r="AL57" s="167"/>
      <c r="AM57" s="207">
        <v>0</v>
      </c>
      <c r="AN57" s="207">
        <f>SUM(F57:I57)</f>
        <v>0</v>
      </c>
      <c r="AO57" s="207">
        <f>SUM(J57:M57)</f>
        <v>0</v>
      </c>
      <c r="AP57" s="207">
        <f>N57+O57+P57+Q57</f>
        <v>0</v>
      </c>
      <c r="AQ57" s="207">
        <f>SUM(R57:U57)</f>
        <v>0</v>
      </c>
      <c r="AR57" s="208">
        <v>0</v>
      </c>
      <c r="AS57" s="58">
        <v>0</v>
      </c>
      <c r="AT57" s="58">
        <v>0</v>
      </c>
      <c r="AU57" s="58">
        <f>SUM(AD57:AK57)</f>
        <v>0</v>
      </c>
      <c r="AV57" s="167"/>
    </row>
    <row r="58" ht="15.833333333333334" customHeight="1">
      <c r="A58" t="s" s="204">
        <v>207</v>
      </c>
      <c r="B58" s="196">
        <v>0</v>
      </c>
      <c r="C58" s="191">
        <v>-1273000000</v>
      </c>
      <c r="D58" s="193">
        <v>0</v>
      </c>
      <c r="E58" s="192">
        <v>0</v>
      </c>
      <c r="F58" s="196">
        <v>0</v>
      </c>
      <c r="G58" s="191">
        <v>-553000000</v>
      </c>
      <c r="H58" s="193">
        <v>-47000000</v>
      </c>
      <c r="I58" s="192">
        <v>0</v>
      </c>
      <c r="J58" s="198">
        <v>0</v>
      </c>
      <c r="K58" s="184">
        <v>0</v>
      </c>
      <c r="L58" s="193">
        <v>0</v>
      </c>
      <c r="M58" s="192">
        <v>-1809000000</v>
      </c>
      <c r="N58" s="198">
        <v>0</v>
      </c>
      <c r="O58" s="184">
        <v>0</v>
      </c>
      <c r="P58" s="193">
        <v>0</v>
      </c>
      <c r="Q58" s="192">
        <v>-1021000000</v>
      </c>
      <c r="R58" s="198">
        <v>0</v>
      </c>
      <c r="S58" s="184">
        <v>-917000000</v>
      </c>
      <c r="T58" s="193">
        <v>0</v>
      </c>
      <c r="U58" s="192">
        <v>0</v>
      </c>
      <c r="V58" s="198">
        <v>0</v>
      </c>
      <c r="W58" s="184">
        <v>0</v>
      </c>
      <c r="X58" s="193">
        <v>0</v>
      </c>
      <c r="Y58" s="192">
        <v>0</v>
      </c>
      <c r="Z58" s="198">
        <v>-1000000000</v>
      </c>
      <c r="AA58" s="184">
        <v>0</v>
      </c>
      <c r="AB58" s="193">
        <v>0</v>
      </c>
      <c r="AC58" s="192">
        <v>0</v>
      </c>
      <c r="AD58" s="198">
        <v>0</v>
      </c>
      <c r="AE58" s="184">
        <v>-500000000</v>
      </c>
      <c r="AF58" s="193">
        <v>0</v>
      </c>
      <c r="AG58" s="193">
        <v>0</v>
      </c>
      <c r="AH58" s="193">
        <v>-501000000</v>
      </c>
      <c r="AI58" s="192">
        <v>-750000000</v>
      </c>
      <c r="AJ58" s="171"/>
      <c r="AK58" s="192">
        <f>AU58-SUM(AH58:AJ58)</f>
        <v>0</v>
      </c>
      <c r="AL58" s="105"/>
      <c r="AM58" s="58">
        <v>-1273000000</v>
      </c>
      <c r="AN58" s="58">
        <f>SUM(F58:I58)</f>
        <v>-600000000</v>
      </c>
      <c r="AO58" s="58">
        <f>SUM(J58:M58)</f>
        <v>-1809000000</v>
      </c>
      <c r="AP58" s="58">
        <f>N58+O58+P58+Q58</f>
        <v>-1021000000</v>
      </c>
      <c r="AQ58" s="58">
        <f>SUM(R58:U58)</f>
        <v>-917000000</v>
      </c>
      <c r="AR58" s="58">
        <v>0</v>
      </c>
      <c r="AS58" s="58">
        <v>-1000000000</v>
      </c>
      <c r="AT58" s="58">
        <v>-500000000</v>
      </c>
      <c r="AU58" s="58">
        <v>-1251000000</v>
      </c>
      <c r="AV58" s="167"/>
    </row>
    <row r="59" ht="15" customHeight="1">
      <c r="A59" t="s" s="204">
        <v>208</v>
      </c>
      <c r="B59" s="190">
        <v>0</v>
      </c>
      <c r="C59" s="191">
        <v>-1000000</v>
      </c>
      <c r="D59" s="134">
        <v>0</v>
      </c>
      <c r="E59" s="192">
        <v>0</v>
      </c>
      <c r="F59" s="198">
        <v>0</v>
      </c>
      <c r="G59" s="184">
        <v>0</v>
      </c>
      <c r="H59" s="193">
        <v>0</v>
      </c>
      <c r="I59" s="192">
        <v>0</v>
      </c>
      <c r="J59" s="198">
        <v>0</v>
      </c>
      <c r="K59" s="184">
        <v>0</v>
      </c>
      <c r="L59" s="193">
        <v>0</v>
      </c>
      <c r="M59" s="192">
        <v>0</v>
      </c>
      <c r="N59" s="198">
        <v>0</v>
      </c>
      <c r="O59" s="184">
        <v>0</v>
      </c>
      <c r="P59" s="193">
        <v>0</v>
      </c>
      <c r="Q59" s="192">
        <v>0</v>
      </c>
      <c r="R59" s="198">
        <v>0</v>
      </c>
      <c r="S59" s="184">
        <v>0</v>
      </c>
      <c r="T59" s="193">
        <v>0</v>
      </c>
      <c r="U59" s="192">
        <v>0</v>
      </c>
      <c r="V59" s="198">
        <v>0</v>
      </c>
      <c r="W59" s="184">
        <v>0</v>
      </c>
      <c r="X59" s="193">
        <v>0</v>
      </c>
      <c r="Y59" s="192">
        <v>0</v>
      </c>
      <c r="Z59" s="198">
        <v>0</v>
      </c>
      <c r="AA59" s="184">
        <v>0</v>
      </c>
      <c r="AB59" s="193">
        <v>0</v>
      </c>
      <c r="AC59" s="192">
        <v>0</v>
      </c>
      <c r="AD59" s="198">
        <v>0</v>
      </c>
      <c r="AE59" s="184">
        <v>0</v>
      </c>
      <c r="AF59" s="193">
        <v>0</v>
      </c>
      <c r="AG59" s="193">
        <v>0</v>
      </c>
      <c r="AH59" s="193">
        <v>0</v>
      </c>
      <c r="AI59" s="192">
        <v>0</v>
      </c>
      <c r="AJ59" s="171"/>
      <c r="AK59" s="192">
        <f>AU59-SUM(AH59:AJ59)</f>
        <v>0</v>
      </c>
      <c r="AL59" s="105"/>
      <c r="AM59" s="58">
        <v>-1000000</v>
      </c>
      <c r="AN59" s="58">
        <f>SUM(F59:I59)</f>
        <v>0</v>
      </c>
      <c r="AO59" s="58">
        <f>SUM(J59:M59)</f>
        <v>0</v>
      </c>
      <c r="AP59" s="58">
        <f>N59+O59+P59+Q59</f>
        <v>0</v>
      </c>
      <c r="AQ59" s="58">
        <f>SUM(R59:U59)</f>
        <v>0</v>
      </c>
      <c r="AR59" s="58">
        <v>0</v>
      </c>
      <c r="AS59" s="58">
        <v>0</v>
      </c>
      <c r="AT59" s="58">
        <v>0</v>
      </c>
      <c r="AU59" s="58">
        <v>0</v>
      </c>
      <c r="AV59" s="167"/>
    </row>
    <row r="60" ht="14.166666666666666" customHeight="1">
      <c r="A60" t="s" s="204">
        <v>209</v>
      </c>
      <c r="B60" s="198">
        <v>0</v>
      </c>
      <c r="C60" s="206">
        <v>0</v>
      </c>
      <c r="D60" s="193">
        <v>0</v>
      </c>
      <c r="E60" s="56">
        <v>1997000000</v>
      </c>
      <c r="F60" s="198">
        <v>0</v>
      </c>
      <c r="G60" s="184">
        <v>1750000000</v>
      </c>
      <c r="H60" s="193">
        <v>0</v>
      </c>
      <c r="I60" s="56">
        <v>0</v>
      </c>
      <c r="J60" s="198">
        <v>0</v>
      </c>
      <c r="K60" s="184">
        <v>2000000000</v>
      </c>
      <c r="L60" s="193">
        <v>0</v>
      </c>
      <c r="M60" s="56">
        <v>0</v>
      </c>
      <c r="N60" s="198">
        <v>0</v>
      </c>
      <c r="O60" s="184">
        <v>2000000000</v>
      </c>
      <c r="P60" s="193">
        <v>0</v>
      </c>
      <c r="Q60" s="56">
        <v>2000000000</v>
      </c>
      <c r="R60" s="198">
        <v>0</v>
      </c>
      <c r="S60" s="184">
        <v>1496000000</v>
      </c>
      <c r="T60" s="193">
        <v>0</v>
      </c>
      <c r="U60" s="56">
        <v>0</v>
      </c>
      <c r="V60" s="198">
        <v>0</v>
      </c>
      <c r="W60" s="184">
        <v>0</v>
      </c>
      <c r="X60" s="193">
        <v>0</v>
      </c>
      <c r="Y60" s="56">
        <v>0</v>
      </c>
      <c r="Z60" s="198">
        <v>0</v>
      </c>
      <c r="AA60" s="184">
        <v>0</v>
      </c>
      <c r="AB60" s="193">
        <v>0</v>
      </c>
      <c r="AC60" s="56">
        <v>670000000</v>
      </c>
      <c r="AD60" s="198">
        <v>370000000</v>
      </c>
      <c r="AE60" s="184">
        <v>0</v>
      </c>
      <c r="AF60" s="193">
        <v>1498000000</v>
      </c>
      <c r="AG60" s="57">
        <v>0</v>
      </c>
      <c r="AH60" s="57">
        <v>0</v>
      </c>
      <c r="AI60" s="56">
        <v>0</v>
      </c>
      <c r="AJ60" s="171"/>
      <c r="AK60" s="56">
        <f>AU60-SUM(AH60:AJ60)</f>
        <v>0</v>
      </c>
      <c r="AL60" s="105"/>
      <c r="AM60" s="58">
        <v>1997000000</v>
      </c>
      <c r="AN60" s="58">
        <f>SUM(F60:I60)</f>
        <v>1750000000</v>
      </c>
      <c r="AO60" s="58">
        <f>SUM(J60:M60)</f>
        <v>2000000000</v>
      </c>
      <c r="AP60" s="58">
        <f>N60+O60+P60+Q60</f>
        <v>4000000000</v>
      </c>
      <c r="AQ60" s="58">
        <f>SUM(R60:U60)</f>
        <v>1496000000</v>
      </c>
      <c r="AR60" s="58">
        <v>0</v>
      </c>
      <c r="AS60" s="58">
        <v>670000000</v>
      </c>
      <c r="AT60" s="58">
        <v>1868000000</v>
      </c>
      <c r="AU60" s="58">
        <v>0</v>
      </c>
      <c r="AV60" s="167"/>
    </row>
    <row r="61" ht="14.166666666666666" customHeight="1">
      <c r="A61" t="s" s="204">
        <v>210</v>
      </c>
      <c r="B61" s="198">
        <v>0</v>
      </c>
      <c r="C61" s="206">
        <v>0</v>
      </c>
      <c r="D61" s="193">
        <v>-11000000</v>
      </c>
      <c r="E61" s="56">
        <v>-12000000</v>
      </c>
      <c r="F61" s="198">
        <v>0</v>
      </c>
      <c r="G61" s="206">
        <v>-23000000</v>
      </c>
      <c r="H61" s="193">
        <v>-1000000</v>
      </c>
      <c r="I61" s="56">
        <v>0</v>
      </c>
      <c r="J61" s="198">
        <v>0</v>
      </c>
      <c r="K61" s="206">
        <v>-15000000</v>
      </c>
      <c r="L61" s="193">
        <v>0</v>
      </c>
      <c r="M61" s="56">
        <v>0</v>
      </c>
      <c r="N61" s="198">
        <v>0</v>
      </c>
      <c r="O61" s="206">
        <v>-22000000</v>
      </c>
      <c r="P61" s="193">
        <v>0</v>
      </c>
      <c r="Q61" s="56">
        <v>-25000000</v>
      </c>
      <c r="R61" s="198">
        <v>-1000000</v>
      </c>
      <c r="S61" s="206">
        <v>-12000000</v>
      </c>
      <c r="T61" s="193">
        <v>0</v>
      </c>
      <c r="U61" s="56">
        <v>-1000000</v>
      </c>
      <c r="V61" s="198">
        <v>0</v>
      </c>
      <c r="W61" s="184">
        <v>0</v>
      </c>
      <c r="X61" s="193">
        <v>0</v>
      </c>
      <c r="Y61" s="56">
        <v>0</v>
      </c>
      <c r="Z61" s="198">
        <v>0</v>
      </c>
      <c r="AA61" s="184">
        <v>0</v>
      </c>
      <c r="AB61" s="193">
        <v>0</v>
      </c>
      <c r="AC61" s="56">
        <v>-1000000</v>
      </c>
      <c r="AD61" s="198">
        <v>0</v>
      </c>
      <c r="AE61" s="184">
        <v>0</v>
      </c>
      <c r="AF61" s="193">
        <v>-8000000</v>
      </c>
      <c r="AG61" s="57">
        <v>0</v>
      </c>
      <c r="AH61" s="57">
        <v>-3000000</v>
      </c>
      <c r="AI61" s="56">
        <v>0</v>
      </c>
      <c r="AJ61" s="171"/>
      <c r="AK61" s="56">
        <f>AU61-SUM(AH61:AJ61)</f>
        <v>0</v>
      </c>
      <c r="AL61" s="105"/>
      <c r="AM61" s="58">
        <v>-23000000</v>
      </c>
      <c r="AN61" s="58">
        <f>SUM(F61:I61)</f>
        <v>-24000000</v>
      </c>
      <c r="AO61" s="58">
        <f>SUM(J61:M61)</f>
        <v>-15000000</v>
      </c>
      <c r="AP61" s="58">
        <f>N61+O61+P61+Q61</f>
        <v>-47000000</v>
      </c>
      <c r="AQ61" s="58">
        <f>SUM(R61:U61)</f>
        <v>-14000000</v>
      </c>
      <c r="AR61" s="58">
        <v>0</v>
      </c>
      <c r="AS61" s="58">
        <v>-1000000</v>
      </c>
      <c r="AT61" s="58">
        <v>-8000000</v>
      </c>
      <c r="AU61" s="58">
        <v>-3000000</v>
      </c>
      <c r="AV61" s="167"/>
    </row>
    <row r="62" ht="14.166666666666666" customHeight="1">
      <c r="A62" t="s" s="204">
        <v>211</v>
      </c>
      <c r="B62" s="198">
        <v>0</v>
      </c>
      <c r="C62" s="206">
        <v>0</v>
      </c>
      <c r="D62" s="193">
        <v>0</v>
      </c>
      <c r="E62" s="56">
        <v>0</v>
      </c>
      <c r="F62" s="198">
        <v>0</v>
      </c>
      <c r="G62" s="206">
        <v>0</v>
      </c>
      <c r="H62" s="193">
        <v>0</v>
      </c>
      <c r="I62" s="56">
        <v>0</v>
      </c>
      <c r="J62" s="198">
        <v>0</v>
      </c>
      <c r="K62" s="206">
        <v>0</v>
      </c>
      <c r="L62" s="193">
        <v>0</v>
      </c>
      <c r="M62" s="56">
        <v>0</v>
      </c>
      <c r="N62" s="198">
        <v>0</v>
      </c>
      <c r="O62" s="206">
        <v>0</v>
      </c>
      <c r="P62" s="193">
        <v>0</v>
      </c>
      <c r="Q62" s="56">
        <v>0</v>
      </c>
      <c r="R62" s="198">
        <v>0</v>
      </c>
      <c r="S62" s="206">
        <v>0</v>
      </c>
      <c r="T62" s="193">
        <v>0</v>
      </c>
      <c r="U62" s="56">
        <v>0</v>
      </c>
      <c r="V62" s="198">
        <v>0</v>
      </c>
      <c r="W62" s="184">
        <v>0</v>
      </c>
      <c r="X62" s="193">
        <v>0</v>
      </c>
      <c r="Y62" s="56">
        <v>0</v>
      </c>
      <c r="Z62" s="198">
        <v>0</v>
      </c>
      <c r="AA62" s="184">
        <v>0</v>
      </c>
      <c r="AB62" s="193">
        <v>0</v>
      </c>
      <c r="AC62" s="56">
        <v>0</v>
      </c>
      <c r="AD62" s="198">
        <v>646000000</v>
      </c>
      <c r="AE62" s="184">
        <v>1565000000</v>
      </c>
      <c r="AF62" s="193">
        <v>215000000</v>
      </c>
      <c r="AG62" s="57">
        <v>0</v>
      </c>
      <c r="AH62" s="57">
        <v>0</v>
      </c>
      <c r="AI62" s="56">
        <v>0</v>
      </c>
      <c r="AJ62" s="171"/>
      <c r="AK62" s="56">
        <f>AU62-SUM(AH62:AJ62)</f>
        <v>0</v>
      </c>
      <c r="AL62" s="105"/>
      <c r="AM62" s="58">
        <v>0</v>
      </c>
      <c r="AN62" s="42"/>
      <c r="AO62" s="42"/>
      <c r="AP62" s="42"/>
      <c r="AQ62" s="42"/>
      <c r="AR62" s="58">
        <v>0</v>
      </c>
      <c r="AS62" s="58">
        <v>0</v>
      </c>
      <c r="AT62" s="58">
        <v>2426000000</v>
      </c>
      <c r="AU62" s="58">
        <v>0</v>
      </c>
      <c r="AV62" s="167"/>
    </row>
    <row r="63" ht="14.166666666666666" customHeight="1">
      <c r="A63" t="s" s="204">
        <v>212</v>
      </c>
      <c r="B63" s="198">
        <v>0</v>
      </c>
      <c r="C63" s="206">
        <v>0</v>
      </c>
      <c r="D63" s="193">
        <v>0</v>
      </c>
      <c r="E63" s="56">
        <v>0</v>
      </c>
      <c r="F63" s="198">
        <v>0</v>
      </c>
      <c r="G63" s="206">
        <v>0</v>
      </c>
      <c r="H63" s="193">
        <v>0</v>
      </c>
      <c r="I63" s="56">
        <v>0</v>
      </c>
      <c r="J63" s="198">
        <v>0</v>
      </c>
      <c r="K63" s="206">
        <v>0</v>
      </c>
      <c r="L63" s="193">
        <v>0</v>
      </c>
      <c r="M63" s="56">
        <v>0</v>
      </c>
      <c r="N63" s="198">
        <v>0</v>
      </c>
      <c r="O63" s="206">
        <v>0</v>
      </c>
      <c r="P63" s="193">
        <v>0</v>
      </c>
      <c r="Q63" s="56">
        <v>0</v>
      </c>
      <c r="R63" s="198">
        <v>0</v>
      </c>
      <c r="S63" s="206">
        <v>0</v>
      </c>
      <c r="T63" s="193">
        <v>0</v>
      </c>
      <c r="U63" s="56">
        <v>0</v>
      </c>
      <c r="V63" s="198">
        <v>0</v>
      </c>
      <c r="W63" s="184">
        <v>0</v>
      </c>
      <c r="X63" s="193">
        <v>0</v>
      </c>
      <c r="Y63" s="56">
        <v>0</v>
      </c>
      <c r="Z63" s="198">
        <v>0</v>
      </c>
      <c r="AA63" s="184">
        <v>0</v>
      </c>
      <c r="AB63" s="193">
        <v>0</v>
      </c>
      <c r="AC63" s="56">
        <v>0</v>
      </c>
      <c r="AD63" s="198">
        <v>-146000000</v>
      </c>
      <c r="AE63" s="184">
        <v>-1315000000</v>
      </c>
      <c r="AF63" s="193">
        <v>-950000000</v>
      </c>
      <c r="AG63" s="57">
        <v>-15000000</v>
      </c>
      <c r="AH63" s="57">
        <v>0</v>
      </c>
      <c r="AI63" s="56">
        <v>0</v>
      </c>
      <c r="AJ63" s="171"/>
      <c r="AK63" s="56">
        <f>AU63-SUM(AH63:AJ63)</f>
        <v>0</v>
      </c>
      <c r="AL63" s="105"/>
      <c r="AM63" s="58">
        <v>0</v>
      </c>
      <c r="AN63" s="42"/>
      <c r="AO63" s="42"/>
      <c r="AP63" s="42"/>
      <c r="AQ63" s="42"/>
      <c r="AR63" s="58">
        <v>0</v>
      </c>
      <c r="AS63" s="58">
        <v>0</v>
      </c>
      <c r="AT63" s="58">
        <v>-2426000000</v>
      </c>
      <c r="AU63" s="58">
        <v>0</v>
      </c>
      <c r="AV63" s="167"/>
    </row>
    <row r="64" ht="14.166666666666666" customHeight="1">
      <c r="A64" t="s" s="204">
        <v>213</v>
      </c>
      <c r="B64" s="198">
        <v>0</v>
      </c>
      <c r="C64" s="206">
        <v>0</v>
      </c>
      <c r="D64" s="193">
        <v>0</v>
      </c>
      <c r="E64" s="56">
        <v>-60000000</v>
      </c>
      <c r="F64" s="198">
        <v>0</v>
      </c>
      <c r="G64" s="184">
        <v>0</v>
      </c>
      <c r="H64" s="193">
        <v>0</v>
      </c>
      <c r="I64" s="56">
        <v>0</v>
      </c>
      <c r="J64" s="198">
        <v>0</v>
      </c>
      <c r="K64" s="184">
        <v>0</v>
      </c>
      <c r="L64" s="193">
        <v>0</v>
      </c>
      <c r="M64" s="56">
        <v>0</v>
      </c>
      <c r="N64" s="198">
        <v>0</v>
      </c>
      <c r="O64" s="184">
        <v>0</v>
      </c>
      <c r="P64" s="193">
        <v>0</v>
      </c>
      <c r="Q64" s="56">
        <v>0</v>
      </c>
      <c r="R64" s="198">
        <v>0</v>
      </c>
      <c r="S64" s="184">
        <v>0</v>
      </c>
      <c r="T64" s="193">
        <v>0</v>
      </c>
      <c r="U64" s="56">
        <v>0</v>
      </c>
      <c r="V64" s="198">
        <v>0</v>
      </c>
      <c r="W64" s="184">
        <v>0</v>
      </c>
      <c r="X64" s="193">
        <v>0</v>
      </c>
      <c r="Y64" s="56">
        <v>0</v>
      </c>
      <c r="Z64" s="198">
        <v>0</v>
      </c>
      <c r="AA64" s="184">
        <v>0</v>
      </c>
      <c r="AB64" s="193">
        <v>0</v>
      </c>
      <c r="AC64" s="56">
        <v>0</v>
      </c>
      <c r="AD64" s="198">
        <v>0</v>
      </c>
      <c r="AE64" s="184">
        <v>0</v>
      </c>
      <c r="AF64" s="193">
        <v>0</v>
      </c>
      <c r="AG64" s="57">
        <v>0</v>
      </c>
      <c r="AH64" s="57">
        <v>0</v>
      </c>
      <c r="AI64" s="56">
        <v>0</v>
      </c>
      <c r="AJ64" s="171"/>
      <c r="AK64" s="56">
        <f>AU64-SUM(AH64:AJ64)</f>
        <v>0</v>
      </c>
      <c r="AL64" s="105"/>
      <c r="AM64" s="58">
        <v>-60000000</v>
      </c>
      <c r="AN64" s="58">
        <f>SUM(F64:I64)</f>
        <v>0</v>
      </c>
      <c r="AO64" s="58">
        <f>SUM(J64:M64)</f>
        <v>0</v>
      </c>
      <c r="AP64" s="58">
        <f>N64+O64+P64+Q64</f>
        <v>0</v>
      </c>
      <c r="AQ64" s="58">
        <f>SUM(R64:U64)</f>
        <v>0</v>
      </c>
      <c r="AR64" s="58">
        <v>0</v>
      </c>
      <c r="AS64" s="58">
        <v>0</v>
      </c>
      <c r="AT64" s="58">
        <v>0</v>
      </c>
      <c r="AU64" s="58">
        <v>0</v>
      </c>
      <c r="AV64" s="167"/>
    </row>
    <row r="65" ht="15.833333333333334" customHeight="1">
      <c r="A65" t="s" s="204">
        <v>214</v>
      </c>
      <c r="B65" s="196">
        <v>0</v>
      </c>
      <c r="C65" s="191">
        <v>0</v>
      </c>
      <c r="D65" s="134">
        <v>-54000000</v>
      </c>
      <c r="E65" s="192">
        <v>0</v>
      </c>
      <c r="F65" s="196">
        <v>0</v>
      </c>
      <c r="G65" s="184">
        <v>0</v>
      </c>
      <c r="H65" s="193">
        <v>0</v>
      </c>
      <c r="I65" s="192">
        <v>0</v>
      </c>
      <c r="J65" s="198">
        <v>0</v>
      </c>
      <c r="K65" s="184">
        <v>0</v>
      </c>
      <c r="L65" s="193">
        <v>-34000000</v>
      </c>
      <c r="M65" s="192">
        <v>-1000000</v>
      </c>
      <c r="N65" s="198">
        <v>0</v>
      </c>
      <c r="O65" s="184">
        <v>0</v>
      </c>
      <c r="P65" s="193">
        <v>0</v>
      </c>
      <c r="Q65" s="192">
        <v>0</v>
      </c>
      <c r="R65" s="198">
        <v>0</v>
      </c>
      <c r="S65" s="184">
        <v>0</v>
      </c>
      <c r="T65" s="193">
        <v>0</v>
      </c>
      <c r="U65" s="192">
        <v>0</v>
      </c>
      <c r="V65" s="198">
        <v>0</v>
      </c>
      <c r="W65" s="184">
        <v>0</v>
      </c>
      <c r="X65" s="193">
        <v>0</v>
      </c>
      <c r="Y65" s="192">
        <v>0</v>
      </c>
      <c r="Z65" s="198">
        <v>0</v>
      </c>
      <c r="AA65" s="184">
        <v>0</v>
      </c>
      <c r="AB65" s="193">
        <v>0</v>
      </c>
      <c r="AC65" s="192">
        <v>0</v>
      </c>
      <c r="AD65" s="198">
        <v>0</v>
      </c>
      <c r="AE65" s="184">
        <v>0</v>
      </c>
      <c r="AF65" s="193">
        <v>0</v>
      </c>
      <c r="AG65" s="193">
        <v>0</v>
      </c>
      <c r="AH65" s="193">
        <v>-29000000</v>
      </c>
      <c r="AI65" s="192">
        <v>0</v>
      </c>
      <c r="AJ65" s="171"/>
      <c r="AK65" s="192">
        <f>AU65-SUM(AH65:AJ65)</f>
        <v>-30000000</v>
      </c>
      <c r="AL65" s="105"/>
      <c r="AM65" s="58">
        <v>-54000000</v>
      </c>
      <c r="AN65" s="58">
        <f>SUM(F65:I65)</f>
        <v>0</v>
      </c>
      <c r="AO65" s="58">
        <f>SUM(J65:M65)</f>
        <v>-35000000</v>
      </c>
      <c r="AP65" s="58">
        <f>N65+O65+P65+Q65</f>
        <v>0</v>
      </c>
      <c r="AQ65" s="58">
        <f>SUM(R65:U65)</f>
        <v>0</v>
      </c>
      <c r="AR65" s="58">
        <v>0</v>
      </c>
      <c r="AS65" s="58">
        <v>0</v>
      </c>
      <c r="AT65" s="58">
        <v>0</v>
      </c>
      <c r="AU65" s="58">
        <v>-59000000</v>
      </c>
      <c r="AV65" s="239"/>
    </row>
    <row r="66" ht="15.833333333333334" customHeight="1">
      <c r="A66" t="s" s="204">
        <v>215</v>
      </c>
      <c r="B66" s="196">
        <v>0</v>
      </c>
      <c r="C66" s="191">
        <v>0</v>
      </c>
      <c r="D66" s="134">
        <v>0</v>
      </c>
      <c r="E66" s="192">
        <v>-74000000</v>
      </c>
      <c r="F66" s="196">
        <v>-73000000</v>
      </c>
      <c r="G66" s="191">
        <v>-71000000</v>
      </c>
      <c r="H66" s="134">
        <v>-70000000</v>
      </c>
      <c r="I66" s="192">
        <v>-105000000</v>
      </c>
      <c r="J66" s="196">
        <v>-105000000</v>
      </c>
      <c r="K66" s="191">
        <v>-105000000</v>
      </c>
      <c r="L66" s="134">
        <v>-105000000</v>
      </c>
      <c r="M66" s="192">
        <v>-105000000</v>
      </c>
      <c r="N66" s="196">
        <v>-105000000</v>
      </c>
      <c r="O66" s="191">
        <v>-155000000</v>
      </c>
      <c r="P66" s="134">
        <v>-152000000</v>
      </c>
      <c r="Q66" s="192">
        <v>-150000000</v>
      </c>
      <c r="R66" s="196">
        <v>-149000000</v>
      </c>
      <c r="S66" s="191">
        <v>-222000000</v>
      </c>
      <c r="T66" s="134">
        <v>-223000000</v>
      </c>
      <c r="U66" s="192">
        <v>-221000000</v>
      </c>
      <c r="V66" s="196">
        <v>-219000000</v>
      </c>
      <c r="W66" s="191">
        <v>-264000000</v>
      </c>
      <c r="X66" s="134">
        <v>-262000000</v>
      </c>
      <c r="Y66" s="192">
        <v>-261000000</v>
      </c>
      <c r="Z66" s="196">
        <v>-261000000</v>
      </c>
      <c r="AA66" s="191">
        <v>-260000000</v>
      </c>
      <c r="AB66" s="134">
        <v>-259000000</v>
      </c>
      <c r="AC66" s="192">
        <v>-258000000</v>
      </c>
      <c r="AD66" s="196">
        <v>-258000000</v>
      </c>
      <c r="AE66" s="191">
        <v>-257000000</v>
      </c>
      <c r="AF66" s="134">
        <v>-256000000</v>
      </c>
      <c r="AG66" s="193">
        <v>-254000000</v>
      </c>
      <c r="AH66" s="193">
        <v>-256000000</v>
      </c>
      <c r="AI66" s="192">
        <v>-256000000</v>
      </c>
      <c r="AJ66" s="171"/>
      <c r="AK66" s="192">
        <f>AU66-SUM(AH66:AJ66)</f>
        <v>-256000000</v>
      </c>
      <c r="AL66" s="105"/>
      <c r="AM66" s="58">
        <v>-74000000</v>
      </c>
      <c r="AN66" s="58">
        <f>SUM(F66:I66)</f>
        <v>-319000000</v>
      </c>
      <c r="AO66" s="58">
        <f>SUM(J66:M66)</f>
        <v>-420000000</v>
      </c>
      <c r="AP66" s="58">
        <f>N66+O66+P66+Q66</f>
        <v>-562000000</v>
      </c>
      <c r="AQ66" s="58">
        <f>SUM(R66:U66)</f>
        <v>-815000000</v>
      </c>
      <c r="AR66" s="58">
        <v>-1006000000</v>
      </c>
      <c r="AS66" s="58">
        <v>-1038000000</v>
      </c>
      <c r="AT66" s="58">
        <v>-1025000000</v>
      </c>
      <c r="AU66" s="58">
        <v>-768000000</v>
      </c>
      <c r="AV66" s="239"/>
    </row>
    <row r="67" ht="26.666666666666668" customHeight="1">
      <c r="A67" t="s" s="204">
        <v>216</v>
      </c>
      <c r="B67" s="198">
        <v>0</v>
      </c>
      <c r="C67" s="206">
        <v>0</v>
      </c>
      <c r="D67" s="193">
        <v>0</v>
      </c>
      <c r="E67" s="56">
        <v>0</v>
      </c>
      <c r="F67" s="198">
        <v>0</v>
      </c>
      <c r="G67" s="184">
        <v>0</v>
      </c>
      <c r="H67" s="193">
        <v>0</v>
      </c>
      <c r="I67" s="56">
        <v>0</v>
      </c>
      <c r="J67" s="198">
        <v>0</v>
      </c>
      <c r="K67" s="184">
        <v>0</v>
      </c>
      <c r="L67" s="193">
        <v>0</v>
      </c>
      <c r="M67" s="56">
        <v>0</v>
      </c>
      <c r="N67" s="198">
        <v>0</v>
      </c>
      <c r="O67" s="184">
        <v>0</v>
      </c>
      <c r="P67" s="193">
        <v>0</v>
      </c>
      <c r="Q67" s="56">
        <v>0</v>
      </c>
      <c r="R67" s="198">
        <v>0</v>
      </c>
      <c r="S67" s="184">
        <v>0</v>
      </c>
      <c r="T67" s="193">
        <v>0</v>
      </c>
      <c r="U67" s="56">
        <v>0</v>
      </c>
      <c r="V67" s="198">
        <v>0</v>
      </c>
      <c r="W67" s="183"/>
      <c r="X67" s="168"/>
      <c r="Y67" s="113"/>
      <c r="Z67" s="182"/>
      <c r="AA67" s="183"/>
      <c r="AB67" s="168"/>
      <c r="AC67" s="113"/>
      <c r="AD67" s="229"/>
      <c r="AE67" s="230"/>
      <c r="AF67" s="231"/>
      <c r="AG67" s="231"/>
      <c r="AH67" s="231"/>
      <c r="AI67" s="186"/>
      <c r="AJ67" s="232"/>
      <c r="AK67" s="186"/>
      <c r="AL67" s="167"/>
      <c r="AM67" s="207">
        <v>0</v>
      </c>
      <c r="AN67" s="207">
        <f>SUM(F67:I67)</f>
        <v>0</v>
      </c>
      <c r="AO67" s="207">
        <f>SUM(J67:M67)</f>
        <v>0</v>
      </c>
      <c r="AP67" s="207">
        <f>N67+O67+P67+Q67</f>
        <v>0</v>
      </c>
      <c r="AQ67" s="207">
        <f>SUM(R67:U67)</f>
        <v>0</v>
      </c>
      <c r="AR67" s="208">
        <v>0</v>
      </c>
      <c r="AS67" s="58">
        <v>0</v>
      </c>
      <c r="AT67" s="42"/>
      <c r="AU67" s="58">
        <f>SUM(AD67:AK67)</f>
        <v>0</v>
      </c>
      <c r="AV67" s="239"/>
    </row>
    <row r="68" ht="26.666666666666668" customHeight="1">
      <c r="A68" t="s" s="204">
        <v>217</v>
      </c>
      <c r="B68" s="198">
        <v>0</v>
      </c>
      <c r="C68" s="206">
        <v>0</v>
      </c>
      <c r="D68" s="193">
        <v>0</v>
      </c>
      <c r="E68" s="56">
        <v>0</v>
      </c>
      <c r="F68" s="198">
        <v>0</v>
      </c>
      <c r="G68" s="184">
        <v>0</v>
      </c>
      <c r="H68" s="193">
        <v>0</v>
      </c>
      <c r="I68" s="56">
        <v>0</v>
      </c>
      <c r="J68" s="198">
        <v>0</v>
      </c>
      <c r="K68" s="184">
        <v>0</v>
      </c>
      <c r="L68" s="193">
        <v>0</v>
      </c>
      <c r="M68" s="56">
        <v>0</v>
      </c>
      <c r="N68" s="198">
        <v>0</v>
      </c>
      <c r="O68" s="184">
        <v>0</v>
      </c>
      <c r="P68" s="193">
        <v>0</v>
      </c>
      <c r="Q68" s="56">
        <v>0</v>
      </c>
      <c r="R68" s="198">
        <v>0</v>
      </c>
      <c r="S68" s="184">
        <v>0</v>
      </c>
      <c r="T68" s="193">
        <v>0</v>
      </c>
      <c r="U68" s="56">
        <v>0</v>
      </c>
      <c r="V68" s="198">
        <v>0</v>
      </c>
      <c r="W68" s="183"/>
      <c r="X68" s="168"/>
      <c r="Y68" s="113"/>
      <c r="Z68" s="182"/>
      <c r="AA68" s="183"/>
      <c r="AB68" s="168"/>
      <c r="AC68" s="113"/>
      <c r="AD68" s="229"/>
      <c r="AE68" s="230"/>
      <c r="AF68" s="231"/>
      <c r="AG68" s="231"/>
      <c r="AH68" s="231"/>
      <c r="AI68" s="186"/>
      <c r="AJ68" s="232"/>
      <c r="AK68" s="186"/>
      <c r="AL68" s="167"/>
      <c r="AM68" s="207">
        <v>0</v>
      </c>
      <c r="AN68" s="207">
        <f>SUM(F68:I68)</f>
        <v>0</v>
      </c>
      <c r="AO68" s="207">
        <f>SUM(J68:M68)</f>
        <v>0</v>
      </c>
      <c r="AP68" s="207">
        <f>N68+O68+P68+Q68</f>
        <v>0</v>
      </c>
      <c r="AQ68" s="207">
        <f>SUM(R68:U68)</f>
        <v>0</v>
      </c>
      <c r="AR68" s="208">
        <v>0</v>
      </c>
      <c r="AS68" s="58">
        <v>0</v>
      </c>
      <c r="AT68" s="42"/>
      <c r="AU68" s="58">
        <f>SUM(AD68:AK68)</f>
        <v>0</v>
      </c>
      <c r="AV68" s="167"/>
    </row>
    <row r="69" ht="15.833333333333334" customHeight="1">
      <c r="A69" t="s" s="204">
        <v>218</v>
      </c>
      <c r="B69" s="205">
        <v>20000000</v>
      </c>
      <c r="C69" s="206">
        <v>10000000</v>
      </c>
      <c r="D69" s="44">
        <v>6000000</v>
      </c>
      <c r="E69" s="56">
        <v>3000000</v>
      </c>
      <c r="F69" s="205">
        <v>32000000</v>
      </c>
      <c r="G69" s="206">
        <v>5000000</v>
      </c>
      <c r="H69" s="44">
        <v>33000000</v>
      </c>
      <c r="I69" s="56">
        <v>14000000</v>
      </c>
      <c r="J69" s="205">
        <v>29000000</v>
      </c>
      <c r="K69" s="206">
        <v>8000000</v>
      </c>
      <c r="L69" s="44">
        <v>27000000</v>
      </c>
      <c r="M69" s="56">
        <v>8000000</v>
      </c>
      <c r="N69" s="205">
        <v>31000000</v>
      </c>
      <c r="O69" s="184">
        <v>0</v>
      </c>
      <c r="P69" s="44">
        <v>29000000</v>
      </c>
      <c r="Q69" s="56">
        <v>2000000</v>
      </c>
      <c r="R69" s="205">
        <v>28000000</v>
      </c>
      <c r="S69" s="184">
        <v>0</v>
      </c>
      <c r="T69" s="44">
        <v>30000000</v>
      </c>
      <c r="U69" s="56">
        <v>1000000</v>
      </c>
      <c r="V69" s="205">
        <v>33000000</v>
      </c>
      <c r="W69" s="184">
        <v>1000000</v>
      </c>
      <c r="X69" s="44">
        <v>36000000</v>
      </c>
      <c r="Y69" s="56">
        <v>1000000</v>
      </c>
      <c r="Z69" s="205">
        <v>37000000</v>
      </c>
      <c r="AA69" s="184">
        <v>3000000</v>
      </c>
      <c r="AB69" s="44">
        <v>39000000</v>
      </c>
      <c r="AC69" s="56">
        <v>3000000</v>
      </c>
      <c r="AD69" s="205">
        <v>37000000</v>
      </c>
      <c r="AE69" s="184">
        <v>2000000</v>
      </c>
      <c r="AF69" s="44">
        <v>38000000</v>
      </c>
      <c r="AG69" s="57">
        <v>6000000</v>
      </c>
      <c r="AH69" s="57">
        <v>36000000</v>
      </c>
      <c r="AI69" s="56">
        <v>1000000</v>
      </c>
      <c r="AJ69" s="111"/>
      <c r="AK69" s="56">
        <f>AU69-SUM(AH69:AJ69)</f>
        <v>34000000</v>
      </c>
      <c r="AL69" s="105"/>
      <c r="AM69" s="58">
        <v>39000000</v>
      </c>
      <c r="AN69" s="58">
        <f>SUM(F69:I69)</f>
        <v>84000000</v>
      </c>
      <c r="AO69" s="58">
        <f>SUM(J69:M69)</f>
        <v>72000000</v>
      </c>
      <c r="AP69" s="58">
        <f>N69+O69+P69+Q69</f>
        <v>62000000</v>
      </c>
      <c r="AQ69" s="58">
        <f>SUM(R69:U69)</f>
        <v>59000000</v>
      </c>
      <c r="AR69" s="58">
        <v>71000000</v>
      </c>
      <c r="AS69" s="58">
        <v>82000000</v>
      </c>
      <c r="AT69" s="58">
        <v>83000000</v>
      </c>
      <c r="AU69" s="58">
        <v>71000000</v>
      </c>
      <c r="AV69" s="167"/>
    </row>
    <row r="70" ht="14.166666666666666" customHeight="1">
      <c r="A70" t="s" s="204">
        <v>219</v>
      </c>
      <c r="B70" s="205">
        <v>-30000000</v>
      </c>
      <c r="C70" s="206">
        <v>-2000000</v>
      </c>
      <c r="D70" s="44">
        <v>-4550000000</v>
      </c>
      <c r="E70" s="56">
        <v>-424000000</v>
      </c>
      <c r="F70" s="205">
        <v>-715000000</v>
      </c>
      <c r="G70" s="206">
        <v>-645000000</v>
      </c>
      <c r="H70" s="44">
        <v>-9000000</v>
      </c>
      <c r="I70" s="56">
        <v>-74000000</v>
      </c>
      <c r="J70" s="205">
        <v>-355000000</v>
      </c>
      <c r="K70" s="206">
        <v>-3000000</v>
      </c>
      <c r="L70" s="44">
        <v>-12000000</v>
      </c>
      <c r="M70" s="56">
        <v>-257000000</v>
      </c>
      <c r="N70" s="205">
        <v>-905000000</v>
      </c>
      <c r="O70" s="206">
        <v>-1203000000</v>
      </c>
      <c r="P70" s="44">
        <v>-1157000000</v>
      </c>
      <c r="Q70" s="56">
        <v>-750000000</v>
      </c>
      <c r="R70" s="205">
        <v>-552000000</v>
      </c>
      <c r="S70" s="206">
        <v>-2000000</v>
      </c>
      <c r="T70" s="44">
        <v>-366000000</v>
      </c>
      <c r="U70" s="56">
        <v>-506000000</v>
      </c>
      <c r="V70" s="205">
        <v>-11000000</v>
      </c>
      <c r="W70" s="206">
        <v>-302000000</v>
      </c>
      <c r="X70" s="44">
        <v>-306000000</v>
      </c>
      <c r="Y70" s="56">
        <v>-434000000</v>
      </c>
      <c r="Z70" s="205">
        <v>-303000000</v>
      </c>
      <c r="AA70" s="206">
        <v>-310000000</v>
      </c>
      <c r="AB70" s="44">
        <v>-305000000</v>
      </c>
      <c r="AC70" s="56">
        <v>-455000000</v>
      </c>
      <c r="AD70" s="205">
        <v>-303000000</v>
      </c>
      <c r="AE70" s="206">
        <v>-204000000</v>
      </c>
      <c r="AF70" s="44">
        <v>-54000000</v>
      </c>
      <c r="AG70" s="57">
        <v>-338000000</v>
      </c>
      <c r="AH70" s="57">
        <v>-102000000</v>
      </c>
      <c r="AI70" s="56">
        <v>-104000000</v>
      </c>
      <c r="AJ70" s="111"/>
      <c r="AK70" s="56">
        <f>AU70-SUM(AH70:AJ70)</f>
        <v>-103000000</v>
      </c>
      <c r="AL70" s="105"/>
      <c r="AM70" s="58">
        <v>-5006000000</v>
      </c>
      <c r="AN70" s="58">
        <f>SUM(F70:I70)</f>
        <v>-1443000000</v>
      </c>
      <c r="AO70" s="58">
        <f>SUM(J70:M70)</f>
        <v>-627000000</v>
      </c>
      <c r="AP70" s="58">
        <f>N70+O70+P70+Q70</f>
        <v>-4015000000</v>
      </c>
      <c r="AQ70" s="58">
        <f>SUM(R70:U70)</f>
        <v>-1426000000</v>
      </c>
      <c r="AR70" s="58">
        <v>-1053000000</v>
      </c>
      <c r="AS70" s="58">
        <v>-1373000000</v>
      </c>
      <c r="AT70" s="58">
        <v>-899000000</v>
      </c>
      <c r="AU70" s="58">
        <v>-309000000</v>
      </c>
      <c r="AV70" s="167"/>
    </row>
    <row r="71" ht="14.166666666666666" customHeight="1">
      <c r="A71" t="s" s="204">
        <v>220</v>
      </c>
      <c r="B71" s="205">
        <v>0</v>
      </c>
      <c r="C71" s="206">
        <v>0</v>
      </c>
      <c r="D71" s="44">
        <v>0</v>
      </c>
      <c r="E71" s="56">
        <v>-142000000</v>
      </c>
      <c r="F71" s="198">
        <v>0</v>
      </c>
      <c r="G71" s="184">
        <v>0</v>
      </c>
      <c r="H71" s="193">
        <v>0</v>
      </c>
      <c r="I71" s="56">
        <v>-128000000</v>
      </c>
      <c r="J71" s="198">
        <v>0</v>
      </c>
      <c r="K71" s="184">
        <v>0</v>
      </c>
      <c r="L71" s="193">
        <v>0</v>
      </c>
      <c r="M71" s="56">
        <v>0</v>
      </c>
      <c r="N71" s="198">
        <v>0</v>
      </c>
      <c r="O71" s="184">
        <v>0</v>
      </c>
      <c r="P71" s="193">
        <v>0</v>
      </c>
      <c r="Q71" s="56">
        <v>0</v>
      </c>
      <c r="R71" s="198">
        <v>0</v>
      </c>
      <c r="S71" s="184">
        <v>0</v>
      </c>
      <c r="T71" s="193">
        <v>0</v>
      </c>
      <c r="U71" s="56">
        <v>0</v>
      </c>
      <c r="V71" s="198">
        <v>0</v>
      </c>
      <c r="W71" s="184">
        <v>0</v>
      </c>
      <c r="X71" s="193">
        <v>0</v>
      </c>
      <c r="Y71" s="56">
        <v>0</v>
      </c>
      <c r="Z71" s="198">
        <v>0</v>
      </c>
      <c r="AA71" s="184">
        <v>0</v>
      </c>
      <c r="AB71" s="193">
        <v>0</v>
      </c>
      <c r="AC71" s="56">
        <v>0</v>
      </c>
      <c r="AD71" s="198">
        <v>0</v>
      </c>
      <c r="AE71" s="184">
        <v>0</v>
      </c>
      <c r="AF71" s="193">
        <v>0</v>
      </c>
      <c r="AG71" s="57">
        <v>0</v>
      </c>
      <c r="AH71" s="57">
        <v>0</v>
      </c>
      <c r="AI71" s="56">
        <v>0</v>
      </c>
      <c r="AJ71" s="171"/>
      <c r="AK71" s="56">
        <f>AU71-SUM(AH71:AJ71)</f>
        <v>0</v>
      </c>
      <c r="AL71" s="105"/>
      <c r="AM71" s="58">
        <v>-142000000</v>
      </c>
      <c r="AN71" s="58">
        <f>SUM(F71:I71)</f>
        <v>-128000000</v>
      </c>
      <c r="AO71" s="58">
        <f>SUM(J71:M71)</f>
        <v>0</v>
      </c>
      <c r="AP71" s="58">
        <f>N71+O71+P71+Q71</f>
        <v>0</v>
      </c>
      <c r="AQ71" s="58">
        <f>SUM(R71:U71)</f>
        <v>0</v>
      </c>
      <c r="AR71" s="58">
        <v>0</v>
      </c>
      <c r="AS71" s="58">
        <v>0</v>
      </c>
      <c r="AT71" s="58">
        <v>0</v>
      </c>
      <c r="AU71" s="58">
        <v>0</v>
      </c>
      <c r="AV71" s="167"/>
    </row>
    <row r="72" ht="15" customHeight="1">
      <c r="A72" t="s" s="209">
        <v>221</v>
      </c>
      <c r="B72" s="190">
        <v>0</v>
      </c>
      <c r="C72" s="191">
        <v>0</v>
      </c>
      <c r="D72" s="193">
        <v>0</v>
      </c>
      <c r="E72" s="56">
        <v>0</v>
      </c>
      <c r="F72" s="198">
        <v>0</v>
      </c>
      <c r="G72" s="184">
        <v>0</v>
      </c>
      <c r="H72" s="193">
        <v>0</v>
      </c>
      <c r="I72" s="56">
        <v>0</v>
      </c>
      <c r="J72" s="198">
        <v>0</v>
      </c>
      <c r="K72" s="184">
        <v>0</v>
      </c>
      <c r="L72" s="193">
        <v>0</v>
      </c>
      <c r="M72" s="56">
        <v>-1000000</v>
      </c>
      <c r="N72" s="198">
        <v>0</v>
      </c>
      <c r="O72" s="184">
        <v>-1000000</v>
      </c>
      <c r="P72" s="193">
        <v>0</v>
      </c>
      <c r="Q72" s="56">
        <v>-1000000</v>
      </c>
      <c r="R72" s="198">
        <v>0</v>
      </c>
      <c r="S72" s="184">
        <v>-1000000</v>
      </c>
      <c r="T72" s="193">
        <v>0</v>
      </c>
      <c r="U72" s="56">
        <v>-1000000</v>
      </c>
      <c r="V72" s="198">
        <v>-1000000</v>
      </c>
      <c r="W72" s="184">
        <v>0</v>
      </c>
      <c r="X72" s="193">
        <v>-1000000</v>
      </c>
      <c r="Y72" s="56">
        <v>0</v>
      </c>
      <c r="Z72" s="198">
        <v>-1000000</v>
      </c>
      <c r="AA72" s="184">
        <v>0</v>
      </c>
      <c r="AB72" s="193">
        <v>-1000000</v>
      </c>
      <c r="AC72" s="56">
        <v>0</v>
      </c>
      <c r="AD72" s="198">
        <v>-1000000</v>
      </c>
      <c r="AE72" s="184">
        <v>0</v>
      </c>
      <c r="AF72" s="193">
        <v>-1000000</v>
      </c>
      <c r="AG72" s="57">
        <v>-11000000</v>
      </c>
      <c r="AH72" s="57">
        <v>-1000000</v>
      </c>
      <c r="AI72" s="56">
        <v>0</v>
      </c>
      <c r="AJ72" s="171"/>
      <c r="AK72" s="56">
        <f>AU72-SUM(AH72:AJ72)</f>
        <v>0</v>
      </c>
      <c r="AL72" s="105"/>
      <c r="AM72" s="58">
        <v>0</v>
      </c>
      <c r="AN72" s="42"/>
      <c r="AO72" s="58">
        <f>SUM(J72:M72)</f>
        <v>-1000000</v>
      </c>
      <c r="AP72" s="58">
        <f>N72+O72+P72+Q72</f>
        <v>-2000000</v>
      </c>
      <c r="AQ72" s="58">
        <f>SUM(R72:U72)</f>
        <v>-2000000</v>
      </c>
      <c r="AR72" s="58">
        <v>-2000000</v>
      </c>
      <c r="AS72" s="58">
        <v>-2000000</v>
      </c>
      <c r="AT72" s="58">
        <v>-13000000</v>
      </c>
      <c r="AU72" s="58">
        <v>-1000000</v>
      </c>
      <c r="AV72" s="167"/>
    </row>
    <row r="73" ht="14.166666666666666" customHeight="1">
      <c r="A73" t="s" s="203">
        <v>222</v>
      </c>
      <c r="B73" s="199">
        <v>-10000000</v>
      </c>
      <c r="C73" s="200">
        <v>-1266000000</v>
      </c>
      <c r="D73" s="33">
        <v>-3609000000</v>
      </c>
      <c r="E73" s="201">
        <v>288000000</v>
      </c>
      <c r="F73" s="199">
        <v>-756000000</v>
      </c>
      <c r="G73" s="200">
        <v>463000000</v>
      </c>
      <c r="H73" s="33">
        <v>-95000000</v>
      </c>
      <c r="I73" s="201">
        <v>-1443000000</v>
      </c>
      <c r="J73" s="199">
        <v>-431000000</v>
      </c>
      <c r="K73" s="200">
        <v>1885000000</v>
      </c>
      <c r="L73" s="33">
        <v>-124000000</v>
      </c>
      <c r="M73" s="201">
        <v>-2165000000</v>
      </c>
      <c r="N73" s="199">
        <v>-979000000</v>
      </c>
      <c r="O73" s="200">
        <v>619000000</v>
      </c>
      <c r="P73" s="33">
        <v>-1280000000</v>
      </c>
      <c r="Q73" s="201">
        <v>55000000</v>
      </c>
      <c r="R73" s="199">
        <v>-674000000</v>
      </c>
      <c r="S73" s="200">
        <v>342000000</v>
      </c>
      <c r="T73" s="33">
        <v>-559000000</v>
      </c>
      <c r="U73" s="201">
        <v>-728000000</v>
      </c>
      <c r="V73" s="199">
        <v>-198000000</v>
      </c>
      <c r="W73" s="200">
        <v>-565000000</v>
      </c>
      <c r="X73" s="33">
        <v>-533000000</v>
      </c>
      <c r="Y73" s="201">
        <v>-694000000</v>
      </c>
      <c r="Z73" s="199">
        <v>-1528000000</v>
      </c>
      <c r="AA73" s="200">
        <v>-567000000</v>
      </c>
      <c r="AB73" s="33">
        <v>-526000000</v>
      </c>
      <c r="AC73" s="201">
        <v>-41000000</v>
      </c>
      <c r="AD73" s="199">
        <v>345000000</v>
      </c>
      <c r="AE73" s="200">
        <v>-709000000</v>
      </c>
      <c r="AF73" s="33">
        <v>482000000</v>
      </c>
      <c r="AG73" s="202">
        <v>-612000000</v>
      </c>
      <c r="AH73" s="202">
        <v>-856000000</v>
      </c>
      <c r="AI73" s="201">
        <v>-1109000000</v>
      </c>
      <c r="AJ73" s="115"/>
      <c r="AK73" s="201">
        <f>AU73-SUM(AH73:AJ73)</f>
        <v>-355000000</v>
      </c>
      <c r="AL73" s="105"/>
      <c r="AM73" s="181">
        <v>-4597000000</v>
      </c>
      <c r="AN73" s="181">
        <f>SUM(F73:I73)</f>
        <v>-1831000000</v>
      </c>
      <c r="AO73" s="181">
        <f>SUM(J73:M73)</f>
        <v>-835000000</v>
      </c>
      <c r="AP73" s="181">
        <f>N73+O73+P73+Q73</f>
        <v>-1585000000</v>
      </c>
      <c r="AQ73" s="181">
        <f>SUM(R73:U73)</f>
        <v>-1619000000</v>
      </c>
      <c r="AR73" s="181">
        <v>-1990000000</v>
      </c>
      <c r="AS73" s="181">
        <v>-2662000000</v>
      </c>
      <c r="AT73" s="181">
        <v>-494000000</v>
      </c>
      <c r="AU73" s="181">
        <v>-2320000000</v>
      </c>
      <c r="AV73" s="167"/>
    </row>
    <row r="74" ht="10.833333333333334" customHeight="1">
      <c r="A74" s="204"/>
      <c r="B74" s="225"/>
      <c r="C74" s="226"/>
      <c r="D74" s="168"/>
      <c r="E74" s="172"/>
      <c r="F74" s="225"/>
      <c r="G74" s="226"/>
      <c r="H74" s="168"/>
      <c r="I74" s="172"/>
      <c r="J74" s="225"/>
      <c r="K74" s="226"/>
      <c r="L74" s="168"/>
      <c r="M74" s="172"/>
      <c r="N74" s="225"/>
      <c r="O74" s="226"/>
      <c r="P74" s="168"/>
      <c r="Q74" s="172"/>
      <c r="R74" s="225"/>
      <c r="S74" s="226"/>
      <c r="T74" s="168"/>
      <c r="U74" s="172"/>
      <c r="V74" s="225"/>
      <c r="W74" s="226"/>
      <c r="X74" s="168"/>
      <c r="Y74" s="172"/>
      <c r="Z74" s="225"/>
      <c r="AA74" s="226"/>
      <c r="AB74" s="168"/>
      <c r="AC74" s="172"/>
      <c r="AD74" s="225"/>
      <c r="AE74" s="226"/>
      <c r="AF74" s="168"/>
      <c r="AG74" s="168"/>
      <c r="AH74" s="168"/>
      <c r="AI74" s="172"/>
      <c r="AJ74" s="171"/>
      <c r="AK74" s="172"/>
      <c r="AL74" s="105"/>
      <c r="AM74" s="105"/>
      <c r="AN74" s="105"/>
      <c r="AO74" s="105"/>
      <c r="AP74" s="105"/>
      <c r="AQ74" s="105"/>
      <c r="AR74" s="105"/>
      <c r="AS74" s="105"/>
      <c r="AT74" s="105"/>
      <c r="AU74" s="105"/>
      <c r="AV74" s="167"/>
    </row>
    <row r="75" ht="15.833333333333334" customHeight="1">
      <c r="A75" t="s" s="203">
        <v>223</v>
      </c>
      <c r="B75" s="199">
        <v>436000000</v>
      </c>
      <c r="C75" s="200">
        <v>-995000000</v>
      </c>
      <c r="D75" s="33">
        <v>-1036000000</v>
      </c>
      <c r="E75" s="201">
        <v>845000000</v>
      </c>
      <c r="F75" s="199">
        <v>-596000000</v>
      </c>
      <c r="G75" s="200">
        <v>836000000</v>
      </c>
      <c r="H75" s="33">
        <v>513000000</v>
      </c>
      <c r="I75" s="201">
        <v>-2495000000</v>
      </c>
      <c r="J75" s="199">
        <v>44000000</v>
      </c>
      <c r="K75" s="200">
        <v>2186000000</v>
      </c>
      <c r="L75" s="33">
        <v>298000000</v>
      </c>
      <c r="M75" s="201">
        <v>-1299000000</v>
      </c>
      <c r="N75" s="199">
        <v>-428000000</v>
      </c>
      <c r="O75" s="200">
        <v>1066000000</v>
      </c>
      <c r="P75" s="33">
        <v>-604000000</v>
      </c>
      <c r="Q75" s="201">
        <v>524000000</v>
      </c>
      <c r="R75" s="199">
        <v>-147000000</v>
      </c>
      <c r="S75" s="200">
        <v>873000000</v>
      </c>
      <c r="T75" s="33">
        <v>225000000</v>
      </c>
      <c r="U75" s="201">
        <v>76000000</v>
      </c>
      <c r="V75" s="199">
        <v>83000000</v>
      </c>
      <c r="W75" s="200">
        <v>-64000000</v>
      </c>
      <c r="X75" s="33">
        <v>182000000</v>
      </c>
      <c r="Y75" s="201">
        <v>-186000000</v>
      </c>
      <c r="Z75" s="199">
        <v>-951000000</v>
      </c>
      <c r="AA75" s="200">
        <v>-45000000</v>
      </c>
      <c r="AB75" s="33">
        <v>-118000000</v>
      </c>
      <c r="AC75" s="201">
        <v>548000000</v>
      </c>
      <c r="AD75" s="199">
        <v>694000000</v>
      </c>
      <c r="AE75" s="200">
        <v>-822000000</v>
      </c>
      <c r="AF75" s="33">
        <v>284000000</v>
      </c>
      <c r="AG75" s="202">
        <v>-187000000</v>
      </c>
      <c r="AH75" s="202">
        <v>445000000</v>
      </c>
      <c r="AI75" s="201">
        <v>-486000000</v>
      </c>
      <c r="AJ75" s="115"/>
      <c r="AK75" s="201">
        <f>AU75-SUM(AH75:AJ75)</f>
        <v>724000000</v>
      </c>
      <c r="AL75" s="105"/>
      <c r="AM75" s="181">
        <v>-750000000</v>
      </c>
      <c r="AN75" s="181">
        <f>SUM(F75:I75)</f>
        <v>-1742000000</v>
      </c>
      <c r="AO75" s="181">
        <f>SUM(J75:M75)</f>
        <v>1229000000</v>
      </c>
      <c r="AP75" s="181">
        <f>N75+O75+P75+Q75</f>
        <v>558000000</v>
      </c>
      <c r="AQ75" s="181">
        <f>SUM(R75:U75)</f>
        <v>1027000000</v>
      </c>
      <c r="AR75" s="181">
        <v>15000000</v>
      </c>
      <c r="AS75" s="181">
        <v>-566000000</v>
      </c>
      <c r="AT75" s="181">
        <v>-31000000</v>
      </c>
      <c r="AU75" s="181">
        <v>683000000</v>
      </c>
      <c r="AV75" s="167"/>
    </row>
    <row r="76" ht="15.833333333333334" customHeight="1">
      <c r="A76" t="s" s="210">
        <v>224</v>
      </c>
      <c r="B76" s="225"/>
      <c r="C76" s="226"/>
      <c r="D76" s="168"/>
      <c r="E76" s="172"/>
      <c r="F76" s="225"/>
      <c r="G76" s="226"/>
      <c r="H76" s="168"/>
      <c r="I76" s="172"/>
      <c r="J76" s="225"/>
      <c r="K76" s="226"/>
      <c r="L76" s="168"/>
      <c r="M76" s="172"/>
      <c r="N76" s="225"/>
      <c r="O76" s="226"/>
      <c r="P76" s="168"/>
      <c r="Q76" s="172"/>
      <c r="R76" s="225"/>
      <c r="S76" s="226"/>
      <c r="T76" s="168"/>
      <c r="U76" s="172"/>
      <c r="V76" s="225"/>
      <c r="W76" s="226"/>
      <c r="X76" s="168"/>
      <c r="Y76" s="172"/>
      <c r="Z76" s="225"/>
      <c r="AA76" s="226"/>
      <c r="AB76" s="168"/>
      <c r="AC76" s="172"/>
      <c r="AD76" s="225"/>
      <c r="AE76" s="226"/>
      <c r="AF76" s="168"/>
      <c r="AG76" s="168"/>
      <c r="AH76" s="116"/>
      <c r="AI76" s="117"/>
      <c r="AJ76" s="232"/>
      <c r="AK76" s="117"/>
      <c r="AL76" s="105"/>
      <c r="AM76" s="60"/>
      <c r="AN76" s="60"/>
      <c r="AO76" s="60"/>
      <c r="AP76" s="60"/>
      <c r="AQ76" s="60"/>
      <c r="AR76" s="105"/>
      <c r="AS76" s="105"/>
      <c r="AT76" s="105"/>
      <c r="AU76" s="105"/>
      <c r="AV76" s="167"/>
    </row>
    <row r="77" ht="15.833333333333334" customHeight="1">
      <c r="A77" t="s" s="204">
        <v>179</v>
      </c>
      <c r="B77" s="55">
        <v>0</v>
      </c>
      <c r="C77" s="57">
        <v>0</v>
      </c>
      <c r="D77" s="57">
        <v>0</v>
      </c>
      <c r="E77" s="56">
        <v>0</v>
      </c>
      <c r="F77" s="55">
        <v>0</v>
      </c>
      <c r="G77" s="57">
        <v>0</v>
      </c>
      <c r="H77" s="57">
        <v>0</v>
      </c>
      <c r="I77" s="56">
        <v>0</v>
      </c>
      <c r="J77" s="55">
        <v>0</v>
      </c>
      <c r="K77" s="57">
        <v>0</v>
      </c>
      <c r="L77" s="57">
        <v>0</v>
      </c>
      <c r="M77" s="56">
        <v>0</v>
      </c>
      <c r="N77" s="55">
        <v>0</v>
      </c>
      <c r="O77" s="57">
        <v>0</v>
      </c>
      <c r="P77" s="57">
        <v>0</v>
      </c>
      <c r="Q77" s="56">
        <v>0</v>
      </c>
      <c r="R77" s="55">
        <v>0</v>
      </c>
      <c r="S77" s="57">
        <v>0</v>
      </c>
      <c r="T77" s="57">
        <v>0</v>
      </c>
      <c r="U77" s="56">
        <v>0</v>
      </c>
      <c r="V77" s="55">
        <v>0</v>
      </c>
      <c r="W77" s="112"/>
      <c r="X77" s="112"/>
      <c r="Y77" s="113"/>
      <c r="Z77" s="111"/>
      <c r="AA77" s="112"/>
      <c r="AB77" s="112"/>
      <c r="AC77" s="113"/>
      <c r="AD77" s="111"/>
      <c r="AE77" s="112"/>
      <c r="AF77" s="112"/>
      <c r="AG77" s="57">
        <v>0</v>
      </c>
      <c r="AH77" s="202">
        <v>0</v>
      </c>
      <c r="AI77" s="201">
        <v>0</v>
      </c>
      <c r="AJ77" s="232"/>
      <c r="AK77" s="201">
        <f>AU77-SUM(AH77:AJ77)</f>
        <v>0</v>
      </c>
      <c r="AL77" s="105"/>
      <c r="AM77" s="187">
        <v>0</v>
      </c>
      <c r="AN77" s="187">
        <f>SUM(F77:I77)</f>
        <v>0</v>
      </c>
      <c r="AO77" s="187">
        <f>SUM(J77:M77)</f>
        <v>0</v>
      </c>
      <c r="AP77" s="187">
        <f>N77+O77+P77+Q77</f>
        <v>0</v>
      </c>
      <c r="AQ77" s="187">
        <f>SUM(R77:U77)</f>
        <v>0</v>
      </c>
      <c r="AR77" s="58">
        <v>0</v>
      </c>
      <c r="AS77" s="58">
        <v>0</v>
      </c>
      <c r="AT77" s="42"/>
      <c r="AU77" s="42"/>
      <c r="AV77" s="167"/>
    </row>
    <row r="78" ht="15.833333333333334" customHeight="1">
      <c r="A78" t="s" s="204">
        <v>225</v>
      </c>
      <c r="B78" s="55">
        <v>0</v>
      </c>
      <c r="C78" s="57">
        <v>0</v>
      </c>
      <c r="D78" s="57">
        <v>0</v>
      </c>
      <c r="E78" s="56">
        <v>0</v>
      </c>
      <c r="F78" s="55">
        <v>0</v>
      </c>
      <c r="G78" s="57">
        <v>0</v>
      </c>
      <c r="H78" s="57">
        <v>0</v>
      </c>
      <c r="I78" s="56">
        <v>0</v>
      </c>
      <c r="J78" s="55">
        <v>0</v>
      </c>
      <c r="K78" s="57">
        <v>0</v>
      </c>
      <c r="L78" s="57">
        <v>0</v>
      </c>
      <c r="M78" s="56">
        <v>0</v>
      </c>
      <c r="N78" s="55">
        <v>0</v>
      </c>
      <c r="O78" s="57">
        <v>0</v>
      </c>
      <c r="P78" s="57">
        <v>0</v>
      </c>
      <c r="Q78" s="56">
        <v>0</v>
      </c>
      <c r="R78" s="55">
        <v>0</v>
      </c>
      <c r="S78" s="57">
        <v>0</v>
      </c>
      <c r="T78" s="57">
        <v>0</v>
      </c>
      <c r="U78" s="56">
        <v>0</v>
      </c>
      <c r="V78" s="55">
        <v>0</v>
      </c>
      <c r="W78" s="112"/>
      <c r="X78" s="112"/>
      <c r="Y78" s="113"/>
      <c r="Z78" s="111"/>
      <c r="AA78" s="112"/>
      <c r="AB78" s="112"/>
      <c r="AC78" s="113"/>
      <c r="AD78" s="111"/>
      <c r="AE78" s="112"/>
      <c r="AF78" s="112"/>
      <c r="AG78" s="57">
        <v>0</v>
      </c>
      <c r="AH78" s="202">
        <v>0</v>
      </c>
      <c r="AI78" s="201">
        <v>0</v>
      </c>
      <c r="AJ78" s="232"/>
      <c r="AK78" s="201">
        <f>AU78-SUM(AH78:AJ78)</f>
        <v>0</v>
      </c>
      <c r="AL78" s="105"/>
      <c r="AM78" s="187">
        <v>0</v>
      </c>
      <c r="AN78" s="187">
        <f>SUM(F78:I78)</f>
        <v>0</v>
      </c>
      <c r="AO78" s="187">
        <f>SUM(J78:M78)</f>
        <v>0</v>
      </c>
      <c r="AP78" s="187">
        <f>N78+O78+P78+Q78</f>
        <v>0</v>
      </c>
      <c r="AQ78" s="187">
        <f>SUM(R78:U78)</f>
        <v>0</v>
      </c>
      <c r="AR78" s="58">
        <v>0</v>
      </c>
      <c r="AS78" s="58">
        <v>0</v>
      </c>
      <c r="AT78" s="42"/>
      <c r="AU78" s="42"/>
      <c r="AV78" s="167"/>
    </row>
    <row r="79" ht="15.833333333333334" customHeight="1">
      <c r="A79" t="s" s="204">
        <v>222</v>
      </c>
      <c r="B79" s="55">
        <v>0</v>
      </c>
      <c r="C79" s="57">
        <v>0</v>
      </c>
      <c r="D79" s="57">
        <v>0</v>
      </c>
      <c r="E79" s="56">
        <v>0</v>
      </c>
      <c r="F79" s="55">
        <v>0</v>
      </c>
      <c r="G79" s="57">
        <v>0</v>
      </c>
      <c r="H79" s="57">
        <v>0</v>
      </c>
      <c r="I79" s="56">
        <v>0</v>
      </c>
      <c r="J79" s="55">
        <v>0</v>
      </c>
      <c r="K79" s="57">
        <v>0</v>
      </c>
      <c r="L79" s="57">
        <v>0</v>
      </c>
      <c r="M79" s="56">
        <v>0</v>
      </c>
      <c r="N79" s="55">
        <v>0</v>
      </c>
      <c r="O79" s="57">
        <v>0</v>
      </c>
      <c r="P79" s="57">
        <v>0</v>
      </c>
      <c r="Q79" s="56">
        <v>0</v>
      </c>
      <c r="R79" s="55">
        <v>0</v>
      </c>
      <c r="S79" s="57">
        <v>0</v>
      </c>
      <c r="T79" s="57">
        <v>0</v>
      </c>
      <c r="U79" s="56">
        <v>0</v>
      </c>
      <c r="V79" s="55">
        <v>0</v>
      </c>
      <c r="W79" s="112"/>
      <c r="X79" s="112"/>
      <c r="Y79" s="113"/>
      <c r="Z79" s="111"/>
      <c r="AA79" s="112"/>
      <c r="AB79" s="112"/>
      <c r="AC79" s="113"/>
      <c r="AD79" s="111"/>
      <c r="AE79" s="112"/>
      <c r="AF79" s="112"/>
      <c r="AG79" s="57">
        <v>0</v>
      </c>
      <c r="AH79" s="202">
        <v>0</v>
      </c>
      <c r="AI79" s="201">
        <v>0</v>
      </c>
      <c r="AJ79" s="232"/>
      <c r="AK79" s="201">
        <f>AU79-SUM(AH79:AJ79)</f>
        <v>0</v>
      </c>
      <c r="AL79" s="105"/>
      <c r="AM79" s="187">
        <v>0</v>
      </c>
      <c r="AN79" s="187">
        <f>SUM(F79:I79)</f>
        <v>0</v>
      </c>
      <c r="AO79" s="187">
        <f>SUM(J79:M79)</f>
        <v>0</v>
      </c>
      <c r="AP79" s="187">
        <f>N79+O79+P79+Q79</f>
        <v>0</v>
      </c>
      <c r="AQ79" s="187">
        <f>SUM(R79:U79)</f>
        <v>0</v>
      </c>
      <c r="AR79" s="58">
        <v>0</v>
      </c>
      <c r="AS79" s="58">
        <v>0</v>
      </c>
      <c r="AT79" s="42"/>
      <c r="AU79" s="42"/>
      <c r="AV79" s="167"/>
    </row>
    <row r="80" ht="15.833333333333334" customHeight="1">
      <c r="A80" t="s" s="203">
        <v>226</v>
      </c>
      <c r="B80" s="211">
        <v>0</v>
      </c>
      <c r="C80" s="57">
        <v>0</v>
      </c>
      <c r="D80" s="57">
        <v>0</v>
      </c>
      <c r="E80" s="201">
        <v>0</v>
      </c>
      <c r="F80" s="211">
        <v>0</v>
      </c>
      <c r="G80" s="57">
        <v>0</v>
      </c>
      <c r="H80" s="57">
        <v>0</v>
      </c>
      <c r="I80" s="201">
        <v>0</v>
      </c>
      <c r="J80" s="55">
        <v>0</v>
      </c>
      <c r="K80" s="57">
        <v>0</v>
      </c>
      <c r="L80" s="57">
        <v>0</v>
      </c>
      <c r="M80" s="201">
        <v>0</v>
      </c>
      <c r="N80" s="55">
        <v>0</v>
      </c>
      <c r="O80" s="57">
        <v>0</v>
      </c>
      <c r="P80" s="57">
        <v>0</v>
      </c>
      <c r="Q80" s="201">
        <v>0</v>
      </c>
      <c r="R80" s="55">
        <v>0</v>
      </c>
      <c r="S80" s="57">
        <v>0</v>
      </c>
      <c r="T80" s="57">
        <v>0</v>
      </c>
      <c r="U80" s="201">
        <v>0</v>
      </c>
      <c r="V80" s="55">
        <v>0</v>
      </c>
      <c r="W80" s="112"/>
      <c r="X80" s="112"/>
      <c r="Y80" s="117"/>
      <c r="Z80" s="111"/>
      <c r="AA80" s="112"/>
      <c r="AB80" s="112"/>
      <c r="AC80" s="117"/>
      <c r="AD80" s="111"/>
      <c r="AE80" s="112"/>
      <c r="AF80" s="112"/>
      <c r="AG80" s="202">
        <v>0</v>
      </c>
      <c r="AH80" s="202">
        <v>0</v>
      </c>
      <c r="AI80" s="201">
        <v>0</v>
      </c>
      <c r="AJ80" s="232"/>
      <c r="AK80" s="201">
        <f>AU80-SUM(AH80:AJ80)</f>
        <v>0</v>
      </c>
      <c r="AL80" s="105"/>
      <c r="AM80" s="187">
        <v>0</v>
      </c>
      <c r="AN80" s="187">
        <f>SUM(F80:I80)</f>
        <v>0</v>
      </c>
      <c r="AO80" s="187">
        <f>SUM(J80:M80)</f>
        <v>0</v>
      </c>
      <c r="AP80" s="187">
        <f>N80+O80+P80+Q80</f>
        <v>0</v>
      </c>
      <c r="AQ80" s="187">
        <f>SUM(R80:U80)</f>
        <v>0</v>
      </c>
      <c r="AR80" s="181">
        <v>0</v>
      </c>
      <c r="AS80" s="181">
        <v>0</v>
      </c>
      <c r="AT80" s="61"/>
      <c r="AU80" s="61"/>
      <c r="AV80" s="167"/>
    </row>
    <row r="81" ht="15.833333333333334" customHeight="1">
      <c r="A81" t="s" s="203">
        <v>227</v>
      </c>
      <c r="B81" s="199">
        <v>436000000</v>
      </c>
      <c r="C81" s="200">
        <v>-995000000</v>
      </c>
      <c r="D81" s="33">
        <v>-1036000000</v>
      </c>
      <c r="E81" s="201">
        <v>845000000</v>
      </c>
      <c r="F81" s="199">
        <v>-596000000</v>
      </c>
      <c r="G81" s="200">
        <v>836000000</v>
      </c>
      <c r="H81" s="33">
        <v>513000000</v>
      </c>
      <c r="I81" s="201">
        <v>-2495000000</v>
      </c>
      <c r="J81" s="199">
        <v>44000000</v>
      </c>
      <c r="K81" s="200">
        <v>2186000000</v>
      </c>
      <c r="L81" s="33">
        <v>298000000</v>
      </c>
      <c r="M81" s="201">
        <v>-1299000000</v>
      </c>
      <c r="N81" s="199">
        <v>-428000000</v>
      </c>
      <c r="O81" s="200">
        <v>1066000000</v>
      </c>
      <c r="P81" s="33">
        <v>-604000000</v>
      </c>
      <c r="Q81" s="201">
        <v>524000000</v>
      </c>
      <c r="R81" s="199">
        <v>-147000000</v>
      </c>
      <c r="S81" s="200">
        <v>873000000</v>
      </c>
      <c r="T81" s="33">
        <v>225000000</v>
      </c>
      <c r="U81" s="201">
        <v>76000000</v>
      </c>
      <c r="V81" s="199">
        <v>83000000</v>
      </c>
      <c r="W81" s="200">
        <v>-64000000</v>
      </c>
      <c r="X81" s="33">
        <v>182000000</v>
      </c>
      <c r="Y81" s="201">
        <v>-186000000</v>
      </c>
      <c r="Z81" s="199">
        <v>-951000000</v>
      </c>
      <c r="AA81" s="200">
        <v>-45000000</v>
      </c>
      <c r="AB81" s="33">
        <v>-118000000</v>
      </c>
      <c r="AC81" s="201">
        <v>548000000</v>
      </c>
      <c r="AD81" s="199">
        <v>694000000</v>
      </c>
      <c r="AE81" s="200">
        <v>-822000000</v>
      </c>
      <c r="AF81" s="33">
        <v>284000000</v>
      </c>
      <c r="AG81" s="202">
        <v>-187000000</v>
      </c>
      <c r="AH81" s="202">
        <v>445000000</v>
      </c>
      <c r="AI81" s="201">
        <v>-486000000</v>
      </c>
      <c r="AJ81" s="232"/>
      <c r="AK81" s="201">
        <f>AU81-SUM(AH81:AJ81)</f>
        <v>724000000</v>
      </c>
      <c r="AL81" s="105"/>
      <c r="AM81" s="181">
        <v>-750000000</v>
      </c>
      <c r="AN81" s="181">
        <f>SUM(F81:I81)</f>
        <v>-1742000000</v>
      </c>
      <c r="AO81" s="181">
        <f>SUM(J81:M81)</f>
        <v>1229000000</v>
      </c>
      <c r="AP81" s="181">
        <f>N81+O81+P81+Q81</f>
        <v>558000000</v>
      </c>
      <c r="AQ81" s="181">
        <f>SUM(R81:U81)</f>
        <v>1027000000</v>
      </c>
      <c r="AR81" s="181">
        <v>83000000</v>
      </c>
      <c r="AS81" s="181">
        <f>SUM(AS75:AS80)</f>
        <v>-566000000</v>
      </c>
      <c r="AT81" s="181">
        <f>SUM(AT75:AT80)</f>
        <v>-31000000</v>
      </c>
      <c r="AU81" s="181">
        <f>SUM(AU75:AU80)</f>
        <v>683000000</v>
      </c>
      <c r="AV81" s="167"/>
    </row>
    <row r="82" customHeight="1">
      <c r="A82" s="210"/>
      <c r="B82" s="182"/>
      <c r="C82" s="183"/>
      <c r="D82" s="112"/>
      <c r="E82" s="113"/>
      <c r="F82" s="182"/>
      <c r="G82" s="183"/>
      <c r="H82" s="112"/>
      <c r="I82" s="113"/>
      <c r="J82" s="182"/>
      <c r="K82" s="183"/>
      <c r="L82" s="112"/>
      <c r="M82" s="113"/>
      <c r="N82" s="182"/>
      <c r="O82" s="183"/>
      <c r="P82" s="112"/>
      <c r="Q82" s="113"/>
      <c r="R82" s="182"/>
      <c r="S82" s="183"/>
      <c r="T82" s="112"/>
      <c r="U82" s="113"/>
      <c r="V82" s="182"/>
      <c r="W82" s="183"/>
      <c r="X82" s="112"/>
      <c r="Y82" s="113"/>
      <c r="Z82" s="182"/>
      <c r="AA82" s="183"/>
      <c r="AB82" s="112"/>
      <c r="AC82" s="113"/>
      <c r="AD82" s="182"/>
      <c r="AE82" s="183"/>
      <c r="AF82" s="112"/>
      <c r="AG82" s="112"/>
      <c r="AH82" s="112"/>
      <c r="AI82" s="113"/>
      <c r="AJ82" s="111"/>
      <c r="AK82" s="113"/>
      <c r="AL82" s="105"/>
      <c r="AM82" s="105"/>
      <c r="AN82" s="105"/>
      <c r="AO82" s="105"/>
      <c r="AP82" s="105"/>
      <c r="AQ82" s="105"/>
      <c r="AR82" s="105"/>
      <c r="AS82" s="105"/>
      <c r="AT82" s="105"/>
      <c r="AU82" s="105"/>
      <c r="AV82" s="167"/>
    </row>
    <row r="83" ht="14.166666666666666" customHeight="1">
      <c r="A83" t="s" s="204">
        <v>228</v>
      </c>
      <c r="B83" s="205">
        <v>0</v>
      </c>
      <c r="C83" s="206">
        <v>-7000000</v>
      </c>
      <c r="D83" s="44">
        <v>-1000000</v>
      </c>
      <c r="E83" s="56">
        <v>0</v>
      </c>
      <c r="F83" s="205">
        <v>-1000000</v>
      </c>
      <c r="G83" s="206">
        <v>2000000</v>
      </c>
      <c r="H83" s="44">
        <v>-6000000</v>
      </c>
      <c r="I83" s="56">
        <v>3000000</v>
      </c>
      <c r="J83" s="205">
        <v>-10000000</v>
      </c>
      <c r="K83" s="206">
        <v>1000000</v>
      </c>
      <c r="L83" s="44">
        <v>2000000</v>
      </c>
      <c r="M83" s="56">
        <v>8000000</v>
      </c>
      <c r="N83" s="205">
        <v>-5000000</v>
      </c>
      <c r="O83" s="206">
        <v>2000000</v>
      </c>
      <c r="P83" s="44">
        <v>-3000000</v>
      </c>
      <c r="Q83" s="56">
        <v>3000000</v>
      </c>
      <c r="R83" s="55">
        <v>0</v>
      </c>
      <c r="S83" s="44">
        <v>-11000000</v>
      </c>
      <c r="T83" s="44">
        <v>-11000000</v>
      </c>
      <c r="U83" s="56">
        <v>10000000</v>
      </c>
      <c r="V83" s="55">
        <v>2000000</v>
      </c>
      <c r="W83" s="44">
        <v>-3000000</v>
      </c>
      <c r="X83" s="44">
        <v>-3000000</v>
      </c>
      <c r="Y83" s="56">
        <v>6000000</v>
      </c>
      <c r="Z83" s="55">
        <v>-3000000</v>
      </c>
      <c r="AA83" s="44">
        <v>-4000000</v>
      </c>
      <c r="AB83" s="44">
        <v>7000000</v>
      </c>
      <c r="AC83" s="56">
        <v>-4000000</v>
      </c>
      <c r="AD83" s="55">
        <v>2000000</v>
      </c>
      <c r="AE83" s="44">
        <v>4000000</v>
      </c>
      <c r="AF83" s="44">
        <v>0</v>
      </c>
      <c r="AG83" s="57">
        <v>0</v>
      </c>
      <c r="AH83" s="57">
        <v>-4000000</v>
      </c>
      <c r="AI83" s="56">
        <v>0</v>
      </c>
      <c r="AJ83" s="111"/>
      <c r="AK83" s="56">
        <f>AU83-SUM(AH83:AJ83)</f>
        <v>-3000000</v>
      </c>
      <c r="AL83" s="105"/>
      <c r="AM83" s="58">
        <v>-8000000</v>
      </c>
      <c r="AN83" s="58">
        <f>SUM(F83:I83)</f>
        <v>-2000000</v>
      </c>
      <c r="AO83" s="58">
        <f>SUM(J83:M83)</f>
        <v>1000000</v>
      </c>
      <c r="AP83" s="58">
        <f>N83+O83+P83+Q83</f>
        <v>-3000000</v>
      </c>
      <c r="AQ83" s="58">
        <f>SUM(R83:U83)</f>
        <v>-12000000</v>
      </c>
      <c r="AR83" s="58">
        <v>2000000</v>
      </c>
      <c r="AS83" s="58">
        <v>-4000000</v>
      </c>
      <c r="AT83" s="58">
        <v>6000000</v>
      </c>
      <c r="AU83" s="58">
        <v>-7000000</v>
      </c>
      <c r="AV83" s="167"/>
    </row>
    <row r="84" ht="10.833333333333334" customHeight="1">
      <c r="A84" s="204"/>
      <c r="B84" s="225"/>
      <c r="C84" s="226"/>
      <c r="D84" s="168"/>
      <c r="E84" s="172"/>
      <c r="F84" s="225"/>
      <c r="G84" s="226"/>
      <c r="H84" s="168"/>
      <c r="I84" s="172"/>
      <c r="J84" s="225"/>
      <c r="K84" s="226"/>
      <c r="L84" s="168"/>
      <c r="M84" s="172"/>
      <c r="N84" s="225"/>
      <c r="O84" s="226"/>
      <c r="P84" s="168"/>
      <c r="Q84" s="172"/>
      <c r="R84" s="225"/>
      <c r="S84" s="226"/>
      <c r="T84" s="168"/>
      <c r="U84" s="172"/>
      <c r="V84" s="225"/>
      <c r="W84" s="226"/>
      <c r="X84" s="168"/>
      <c r="Y84" s="172"/>
      <c r="Z84" s="225"/>
      <c r="AA84" s="226"/>
      <c r="AB84" s="168"/>
      <c r="AC84" s="172"/>
      <c r="AD84" s="225"/>
      <c r="AE84" s="226"/>
      <c r="AF84" s="168"/>
      <c r="AG84" s="168"/>
      <c r="AH84" s="168"/>
      <c r="AI84" s="172"/>
      <c r="AJ84" s="171"/>
      <c r="AK84" s="172"/>
      <c r="AL84" s="105"/>
      <c r="AM84" s="105"/>
      <c r="AN84" s="105"/>
      <c r="AO84" s="105"/>
      <c r="AP84" s="105"/>
      <c r="AQ84" s="105"/>
      <c r="AR84" s="105"/>
      <c r="AS84" s="105"/>
      <c r="AT84" s="105"/>
      <c r="AU84" s="105"/>
      <c r="AV84" s="167"/>
    </row>
    <row r="85" ht="14.166666666666666" customHeight="1">
      <c r="A85" t="s" s="204">
        <v>229</v>
      </c>
      <c r="B85" s="205">
        <v>436000000</v>
      </c>
      <c r="C85" s="206">
        <v>-1002000000</v>
      </c>
      <c r="D85" s="44">
        <v>-1037000000</v>
      </c>
      <c r="E85" s="56">
        <v>845000000</v>
      </c>
      <c r="F85" s="205">
        <v>-597000000</v>
      </c>
      <c r="G85" s="206">
        <v>838000000</v>
      </c>
      <c r="H85" s="44">
        <v>507000000</v>
      </c>
      <c r="I85" s="56">
        <v>-2492000000</v>
      </c>
      <c r="J85" s="205">
        <v>34000000</v>
      </c>
      <c r="K85" s="206">
        <v>2187000000</v>
      </c>
      <c r="L85" s="44">
        <v>300000000</v>
      </c>
      <c r="M85" s="56">
        <v>-1291000000</v>
      </c>
      <c r="N85" s="205">
        <v>-433000000</v>
      </c>
      <c r="O85" s="206">
        <v>1068000000</v>
      </c>
      <c r="P85" s="44">
        <v>-607000000</v>
      </c>
      <c r="Q85" s="56">
        <v>527000000</v>
      </c>
      <c r="R85" s="205">
        <v>-147000000</v>
      </c>
      <c r="S85" s="206">
        <v>862000000</v>
      </c>
      <c r="T85" s="44">
        <v>214000000</v>
      </c>
      <c r="U85" s="56">
        <v>86000000</v>
      </c>
      <c r="V85" s="205">
        <v>85000000</v>
      </c>
      <c r="W85" s="206">
        <v>-67000000</v>
      </c>
      <c r="X85" s="44">
        <v>179000000</v>
      </c>
      <c r="Y85" s="56">
        <v>-180000000</v>
      </c>
      <c r="Z85" s="205">
        <v>-954000000</v>
      </c>
      <c r="AA85" s="206">
        <v>-49000000</v>
      </c>
      <c r="AB85" s="44">
        <v>-111000000</v>
      </c>
      <c r="AC85" s="56">
        <v>544000000</v>
      </c>
      <c r="AD85" s="205">
        <v>696000000</v>
      </c>
      <c r="AE85" s="206">
        <v>-818000000</v>
      </c>
      <c r="AF85" s="44">
        <v>284000000</v>
      </c>
      <c r="AG85" s="57">
        <v>-187000000</v>
      </c>
      <c r="AH85" s="57">
        <v>441000000</v>
      </c>
      <c r="AI85" s="56">
        <v>-486000000</v>
      </c>
      <c r="AJ85" s="111"/>
      <c r="AK85" s="56">
        <f>AU85-SUM(AH85:AJ85)</f>
        <v>721000000</v>
      </c>
      <c r="AL85" s="105"/>
      <c r="AM85" s="58">
        <v>-758000000</v>
      </c>
      <c r="AN85" s="58">
        <f>SUM(F85:I85)</f>
        <v>-1744000000</v>
      </c>
      <c r="AO85" s="58">
        <f>SUM(J85:M85)</f>
        <v>1230000000</v>
      </c>
      <c r="AP85" s="58">
        <f>N85+O85+P85+Q85</f>
        <v>555000000</v>
      </c>
      <c r="AQ85" s="58">
        <f>SUM(R85:U85)</f>
        <v>1015000000</v>
      </c>
      <c r="AR85" s="58">
        <v>17000000</v>
      </c>
      <c r="AS85" s="58">
        <v>-570000000</v>
      </c>
      <c r="AT85" s="58">
        <v>-25000000</v>
      </c>
      <c r="AU85" s="58">
        <v>676000000</v>
      </c>
      <c r="AV85" s="167"/>
    </row>
    <row r="86" ht="14.166666666666666" customHeight="1">
      <c r="A86" t="s" s="204">
        <v>230</v>
      </c>
      <c r="B86" s="205">
        <v>3547000000</v>
      </c>
      <c r="C86" s="206">
        <v>3983000000</v>
      </c>
      <c r="D86" s="44">
        <v>2981000000</v>
      </c>
      <c r="E86" s="56">
        <v>1944000000</v>
      </c>
      <c r="F86" s="205">
        <v>2789000000</v>
      </c>
      <c r="G86" s="206">
        <v>2192000000</v>
      </c>
      <c r="H86" s="44">
        <v>3030000000</v>
      </c>
      <c r="I86" s="56">
        <v>3537000000</v>
      </c>
      <c r="J86" s="205">
        <v>1045000000</v>
      </c>
      <c r="K86" s="206">
        <v>1079000000</v>
      </c>
      <c r="L86" s="44">
        <v>3266000000</v>
      </c>
      <c r="M86" s="56">
        <v>3566000000</v>
      </c>
      <c r="N86" s="205">
        <v>2275000000</v>
      </c>
      <c r="O86" s="206">
        <v>1842000000</v>
      </c>
      <c r="P86" s="44">
        <v>2910000000</v>
      </c>
      <c r="Q86" s="56">
        <v>2303000000</v>
      </c>
      <c r="R86" s="205">
        <v>2830000000</v>
      </c>
      <c r="S86" s="206">
        <v>2683000000</v>
      </c>
      <c r="T86" s="44">
        <v>3545000000</v>
      </c>
      <c r="U86" s="56">
        <v>3759000000</v>
      </c>
      <c r="V86" s="205">
        <v>3845000000</v>
      </c>
      <c r="W86" s="206">
        <v>3930000000</v>
      </c>
      <c r="X86" s="44">
        <v>3863000000</v>
      </c>
      <c r="Y86" s="56">
        <v>4042000000</v>
      </c>
      <c r="Z86" s="205">
        <v>3862000000</v>
      </c>
      <c r="AA86" s="206">
        <v>2908000000</v>
      </c>
      <c r="AB86" s="44">
        <v>2859000000</v>
      </c>
      <c r="AC86" s="56">
        <v>2748000000</v>
      </c>
      <c r="AD86" s="205">
        <v>3292000000</v>
      </c>
      <c r="AE86" s="206">
        <v>3988000000</v>
      </c>
      <c r="AF86" s="44">
        <v>3170000000</v>
      </c>
      <c r="AG86" s="57">
        <v>3454000000</v>
      </c>
      <c r="AH86" s="57">
        <v>3267000000</v>
      </c>
      <c r="AI86" s="56">
        <v>3708000000</v>
      </c>
      <c r="AJ86" s="43">
        <f>AI87</f>
        <v>3222000000</v>
      </c>
      <c r="AK86" s="56">
        <f>AJ87</f>
        <v>3222000000</v>
      </c>
      <c r="AL86" s="105"/>
      <c r="AM86" s="58">
        <v>3547000000</v>
      </c>
      <c r="AN86" s="58">
        <v>2789000000</v>
      </c>
      <c r="AO86" s="58">
        <v>1045000000</v>
      </c>
      <c r="AP86" s="58">
        <v>2275000000</v>
      </c>
      <c r="AQ86" s="58">
        <v>2830000000</v>
      </c>
      <c r="AR86" s="58">
        <v>3845000000</v>
      </c>
      <c r="AS86" s="58">
        <v>3862000000</v>
      </c>
      <c r="AT86" s="58">
        <v>3292000000</v>
      </c>
      <c r="AU86" s="58">
        <v>3267000000</v>
      </c>
      <c r="AV86" s="167"/>
    </row>
    <row r="87" ht="14.166666666666666" customHeight="1">
      <c r="A87" t="s" s="204">
        <v>231</v>
      </c>
      <c r="B87" s="190">
        <v>3983000000</v>
      </c>
      <c r="C87" s="191">
        <v>2981000000</v>
      </c>
      <c r="D87" s="134">
        <v>1944000000</v>
      </c>
      <c r="E87" s="192">
        <v>2789000000</v>
      </c>
      <c r="F87" s="190">
        <v>2192000000</v>
      </c>
      <c r="G87" s="191">
        <v>3030000000</v>
      </c>
      <c r="H87" s="134">
        <v>3537000000</v>
      </c>
      <c r="I87" s="192">
        <v>1045000000</v>
      </c>
      <c r="J87" s="190">
        <v>1079000000</v>
      </c>
      <c r="K87" s="191">
        <v>3266000000</v>
      </c>
      <c r="L87" s="134">
        <v>3566000000</v>
      </c>
      <c r="M87" s="192">
        <v>2275000000</v>
      </c>
      <c r="N87" s="190">
        <v>1842000000</v>
      </c>
      <c r="O87" s="191">
        <v>2910000000</v>
      </c>
      <c r="P87" s="134">
        <v>2303000000</v>
      </c>
      <c r="Q87" s="192">
        <v>2830000000</v>
      </c>
      <c r="R87" s="190">
        <v>2683000000</v>
      </c>
      <c r="S87" s="191">
        <v>3545000000</v>
      </c>
      <c r="T87" s="134">
        <v>3759000000</v>
      </c>
      <c r="U87" s="192">
        <v>3845000000</v>
      </c>
      <c r="V87" s="190">
        <v>3930000000</v>
      </c>
      <c r="W87" s="191">
        <v>3863000000</v>
      </c>
      <c r="X87" s="134">
        <v>4042000000</v>
      </c>
      <c r="Y87" s="192">
        <v>3862000000</v>
      </c>
      <c r="Z87" s="190">
        <v>2908000000</v>
      </c>
      <c r="AA87" s="191">
        <v>2859000000</v>
      </c>
      <c r="AB87" s="134">
        <v>2748000000</v>
      </c>
      <c r="AC87" s="192">
        <v>3292000000</v>
      </c>
      <c r="AD87" s="190">
        <v>3988000000</v>
      </c>
      <c r="AE87" s="191">
        <v>3170000000</v>
      </c>
      <c r="AF87" s="134">
        <v>3454000000</v>
      </c>
      <c r="AG87" s="193">
        <v>3267000000</v>
      </c>
      <c r="AH87" s="193">
        <v>3708000000</v>
      </c>
      <c r="AI87" s="192">
        <v>3222000000</v>
      </c>
      <c r="AJ87" s="137">
        <f>AJ86+AJ85</f>
        <v>3222000000</v>
      </c>
      <c r="AK87" s="192">
        <f>AU87</f>
        <v>3943000000</v>
      </c>
      <c r="AL87" s="105"/>
      <c r="AM87" s="58">
        <v>2789000000</v>
      </c>
      <c r="AN87" s="58">
        <v>1045000000</v>
      </c>
      <c r="AO87" s="58">
        <v>2275000000</v>
      </c>
      <c r="AP87" s="58">
        <v>2830000000</v>
      </c>
      <c r="AQ87" s="58">
        <v>3845000000</v>
      </c>
      <c r="AR87" s="58">
        <v>3862000000</v>
      </c>
      <c r="AS87" s="58">
        <v>3292000000</v>
      </c>
      <c r="AT87" s="58">
        <v>3267000000</v>
      </c>
      <c r="AU87" s="58">
        <v>3943000000</v>
      </c>
      <c r="AV87" s="167"/>
    </row>
    <row r="88" ht="14.166666666666666" customHeight="1">
      <c r="A88" t="s" s="204">
        <v>232</v>
      </c>
      <c r="B88" s="55">
        <v>0</v>
      </c>
      <c r="C88" s="44">
        <v>0</v>
      </c>
      <c r="D88" s="44">
        <v>0</v>
      </c>
      <c r="E88" s="56">
        <v>0</v>
      </c>
      <c r="F88" s="55">
        <v>0</v>
      </c>
      <c r="G88" s="57">
        <v>0</v>
      </c>
      <c r="H88" s="57">
        <v>0</v>
      </c>
      <c r="I88" s="56">
        <v>0</v>
      </c>
      <c r="J88" s="55">
        <v>0</v>
      </c>
      <c r="K88" s="57">
        <v>0</v>
      </c>
      <c r="L88" s="57">
        <v>0</v>
      </c>
      <c r="M88" s="56">
        <v>0</v>
      </c>
      <c r="N88" s="55">
        <v>0</v>
      </c>
      <c r="O88" s="57">
        <v>0</v>
      </c>
      <c r="P88" s="57">
        <v>0</v>
      </c>
      <c r="Q88" s="56">
        <v>0</v>
      </c>
      <c r="R88" s="55">
        <v>0</v>
      </c>
      <c r="S88" s="57">
        <v>0</v>
      </c>
      <c r="T88" s="57">
        <v>0</v>
      </c>
      <c r="U88" s="56">
        <v>0</v>
      </c>
      <c r="V88" s="55">
        <v>0</v>
      </c>
      <c r="W88" s="57">
        <v>0</v>
      </c>
      <c r="X88" s="57">
        <v>0</v>
      </c>
      <c r="Y88" s="56">
        <v>0</v>
      </c>
      <c r="Z88" s="55">
        <v>0</v>
      </c>
      <c r="AA88" s="57">
        <v>0</v>
      </c>
      <c r="AB88" s="57">
        <v>0</v>
      </c>
      <c r="AC88" s="56">
        <v>0</v>
      </c>
      <c r="AD88" s="55">
        <v>0</v>
      </c>
      <c r="AE88" s="57">
        <v>0</v>
      </c>
      <c r="AF88" s="57">
        <v>0</v>
      </c>
      <c r="AG88" s="57">
        <v>0</v>
      </c>
      <c r="AH88" s="57">
        <v>0</v>
      </c>
      <c r="AI88" s="56">
        <v>0</v>
      </c>
      <c r="AJ88" s="111"/>
      <c r="AK88" s="56">
        <f>(AU88/1000000)-AD88-AE88-AF88</f>
        <v>0</v>
      </c>
      <c r="AL88" s="105"/>
      <c r="AM88" s="58">
        <v>0</v>
      </c>
      <c r="AN88" s="58">
        <v>0</v>
      </c>
      <c r="AO88" s="58">
        <v>0</v>
      </c>
      <c r="AP88" s="58">
        <v>0</v>
      </c>
      <c r="AQ88" s="58">
        <v>0</v>
      </c>
      <c r="AR88" s="58">
        <v>0</v>
      </c>
      <c r="AS88" s="58">
        <v>0</v>
      </c>
      <c r="AT88" s="58">
        <v>0</v>
      </c>
      <c r="AU88" s="58">
        <v>0</v>
      </c>
      <c r="AV88" s="167"/>
    </row>
    <row r="89" ht="14.166666666666666" customHeight="1">
      <c r="A89" t="s" s="31">
        <v>233</v>
      </c>
      <c r="B89" s="199">
        <v>3983000000</v>
      </c>
      <c r="C89" s="200">
        <v>2981000000</v>
      </c>
      <c r="D89" s="33">
        <v>1944000000</v>
      </c>
      <c r="E89" s="201">
        <v>2789000000</v>
      </c>
      <c r="F89" s="199">
        <v>2192000000</v>
      </c>
      <c r="G89" s="200">
        <v>3030000000</v>
      </c>
      <c r="H89" s="33">
        <v>3537000000</v>
      </c>
      <c r="I89" s="201">
        <v>1045000000</v>
      </c>
      <c r="J89" s="199">
        <v>1079000000</v>
      </c>
      <c r="K89" s="200">
        <v>3266000000</v>
      </c>
      <c r="L89" s="33">
        <v>3566000000</v>
      </c>
      <c r="M89" s="201">
        <v>2275000000</v>
      </c>
      <c r="N89" s="199">
        <v>1842000000</v>
      </c>
      <c r="O89" s="200">
        <v>2910000000</v>
      </c>
      <c r="P89" s="33">
        <v>2303000000</v>
      </c>
      <c r="Q89" s="201">
        <v>2830000000</v>
      </c>
      <c r="R89" s="199">
        <v>2683000000</v>
      </c>
      <c r="S89" s="200">
        <v>3545000000</v>
      </c>
      <c r="T89" s="33">
        <v>3759000000</v>
      </c>
      <c r="U89" s="201">
        <v>3845000000</v>
      </c>
      <c r="V89" s="199">
        <v>3930000000</v>
      </c>
      <c r="W89" s="200">
        <v>3863000000</v>
      </c>
      <c r="X89" s="33">
        <v>4042000000</v>
      </c>
      <c r="Y89" s="201">
        <v>3862000000</v>
      </c>
      <c r="Z89" s="199">
        <v>2908000000</v>
      </c>
      <c r="AA89" s="200">
        <v>2859000000</v>
      </c>
      <c r="AB89" s="33">
        <v>2748000000</v>
      </c>
      <c r="AC89" s="201">
        <v>3292000000</v>
      </c>
      <c r="AD89" s="199">
        <v>3988000000</v>
      </c>
      <c r="AE89" s="200">
        <v>3170000000</v>
      </c>
      <c r="AF89" s="33">
        <v>3454000000</v>
      </c>
      <c r="AG89" s="202">
        <v>3267000000</v>
      </c>
      <c r="AH89" s="202">
        <v>3708000000</v>
      </c>
      <c r="AI89" s="201">
        <v>3222000000</v>
      </c>
      <c r="AJ89" s="237"/>
      <c r="AK89" s="201">
        <f>AU89</f>
        <v>3943000000</v>
      </c>
      <c r="AL89" s="114"/>
      <c r="AM89" s="181">
        <v>2789000000</v>
      </c>
      <c r="AN89" s="181">
        <v>1045000000</v>
      </c>
      <c r="AO89" s="181">
        <v>2275000000</v>
      </c>
      <c r="AP89" s="181">
        <v>2830000000</v>
      </c>
      <c r="AQ89" s="181">
        <v>3845000000</v>
      </c>
      <c r="AR89" s="181">
        <v>3862000000</v>
      </c>
      <c r="AS89" s="181">
        <v>3292000000</v>
      </c>
      <c r="AT89" s="181">
        <v>3267000000</v>
      </c>
      <c r="AU89" s="181">
        <v>3943000000</v>
      </c>
      <c r="AV89" s="238"/>
    </row>
    <row r="90" ht="6.666666666666667" customHeight="1">
      <c r="A90" s="240"/>
      <c r="B90" s="241"/>
      <c r="C90" s="242"/>
      <c r="D90" s="243"/>
      <c r="E90" s="212"/>
      <c r="F90" s="241"/>
      <c r="G90" s="242"/>
      <c r="H90" s="243"/>
      <c r="I90" s="212"/>
      <c r="J90" s="241"/>
      <c r="K90" s="242"/>
      <c r="L90" s="243"/>
      <c r="M90" s="212"/>
      <c r="N90" s="241"/>
      <c r="O90" s="242"/>
      <c r="P90" s="243"/>
      <c r="Q90" s="212"/>
      <c r="R90" s="241"/>
      <c r="S90" s="242"/>
      <c r="T90" s="243"/>
      <c r="U90" s="212"/>
      <c r="V90" s="241"/>
      <c r="W90" s="242"/>
      <c r="X90" s="243"/>
      <c r="Y90" s="212"/>
      <c r="Z90" s="241"/>
      <c r="AA90" s="242"/>
      <c r="AB90" s="243"/>
      <c r="AC90" s="212"/>
      <c r="AD90" s="241"/>
      <c r="AE90" s="242"/>
      <c r="AF90" s="243"/>
      <c r="AG90" s="243"/>
      <c r="AH90" s="243"/>
      <c r="AI90" s="212"/>
      <c r="AJ90" s="244"/>
      <c r="AK90" s="212"/>
      <c r="AL90" s="105"/>
      <c r="AM90" s="245"/>
      <c r="AN90" s="245"/>
      <c r="AO90" s="245"/>
      <c r="AP90" s="245"/>
      <c r="AQ90" s="245"/>
      <c r="AR90" s="245"/>
      <c r="AS90" s="245"/>
      <c r="AT90" s="245"/>
      <c r="AU90" s="245"/>
      <c r="AV90" s="167"/>
    </row>
    <row r="91" ht="14.166666666666666" customHeight="1">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M91" s="97"/>
      <c r="AN91" s="97"/>
      <c r="AO91" s="97"/>
      <c r="AP91" s="97"/>
      <c r="AQ91" s="97"/>
      <c r="AR91" s="97"/>
      <c r="AS91" s="97"/>
      <c r="AT91" s="97"/>
      <c r="AU91" s="97"/>
    </row>
    <row r="92" ht="14.166666666666666" customHeight="1">
      <c r="A92" t="s" s="213">
        <v>234</v>
      </c>
      <c r="AI92" s="22"/>
    </row>
    <row r="93" ht="14.166666666666666" customHeight="1">
      <c r="A93" t="s" s="214">
        <v>235</v>
      </c>
      <c r="B93" s="215">
        <v>21000000</v>
      </c>
      <c r="C93" s="216">
        <v>75000000</v>
      </c>
      <c r="D93" s="217">
        <v>7000000</v>
      </c>
      <c r="E93" s="215">
        <v>74000000</v>
      </c>
      <c r="F93" s="218">
        <v>25000000</v>
      </c>
      <c r="G93" s="218">
        <v>78000000</v>
      </c>
      <c r="H93" s="218">
        <v>44000000</v>
      </c>
      <c r="I93" s="218">
        <v>95000000</v>
      </c>
      <c r="J93" s="218">
        <v>53000000</v>
      </c>
      <c r="K93" s="218">
        <v>104000000</v>
      </c>
      <c r="L93" s="218">
        <v>54000000</v>
      </c>
      <c r="M93" s="215">
        <v>125000000</v>
      </c>
      <c r="N93" s="218">
        <v>56000000</v>
      </c>
      <c r="O93" s="218">
        <v>104000000</v>
      </c>
      <c r="P93" s="218">
        <v>56000000</v>
      </c>
      <c r="Q93" s="218">
        <v>140000000</v>
      </c>
      <c r="R93" s="218">
        <v>45000000</v>
      </c>
      <c r="S93" s="218">
        <v>133000000</v>
      </c>
      <c r="T93" s="218">
        <v>39000000</v>
      </c>
      <c r="U93" s="218">
        <v>106000000</v>
      </c>
      <c r="V93" s="218">
        <v>54000000</v>
      </c>
      <c r="W93" s="218">
        <v>86000000</v>
      </c>
      <c r="X93" s="218">
        <v>38000000</v>
      </c>
      <c r="Y93" s="218">
        <v>83000000</v>
      </c>
      <c r="Z93" s="218">
        <v>38000000</v>
      </c>
      <c r="AA93" s="218">
        <v>86000000</v>
      </c>
      <c r="AB93" s="218">
        <v>27000000</v>
      </c>
      <c r="AC93" s="218">
        <v>92000000</v>
      </c>
      <c r="AD93" s="218">
        <v>41000000</v>
      </c>
      <c r="AE93" s="218">
        <v>109000000</v>
      </c>
      <c r="AF93" s="218">
        <v>44000000</v>
      </c>
      <c r="AG93" s="218">
        <v>112000000</v>
      </c>
      <c r="AH93" s="218">
        <v>79000000</v>
      </c>
      <c r="AI93" s="218">
        <v>96000000</v>
      </c>
      <c r="AK93" s="218">
        <f>AU93-SUM(AH93:AJ93)</f>
        <v>64000000</v>
      </c>
      <c r="AM93" s="218">
        <v>177000000</v>
      </c>
      <c r="AN93" s="218">
        <v>242000000</v>
      </c>
      <c r="AO93" s="218">
        <f>SUM(J93:M93)</f>
        <v>336000000</v>
      </c>
      <c r="AP93" s="218">
        <v>356000000</v>
      </c>
      <c r="AQ93" s="218">
        <v>323000000</v>
      </c>
      <c r="AR93" s="218">
        <v>261000000</v>
      </c>
      <c r="AS93" s="218">
        <v>243000000</v>
      </c>
      <c r="AT93" s="218">
        <v>306000000</v>
      </c>
      <c r="AU93" s="218">
        <v>239000000</v>
      </c>
    </row>
    <row r="94" ht="14.166666666666666" customHeight="1">
      <c r="A94" t="s" s="214">
        <v>236</v>
      </c>
      <c r="B94" s="215">
        <v>44000000</v>
      </c>
      <c r="C94" s="216">
        <v>3000000</v>
      </c>
      <c r="D94" s="217">
        <v>80000000</v>
      </c>
      <c r="E94" s="215">
        <v>61000000</v>
      </c>
      <c r="F94" s="218">
        <v>209000000</v>
      </c>
      <c r="G94" s="218">
        <v>66000000</v>
      </c>
      <c r="H94" s="218">
        <v>59000000</v>
      </c>
      <c r="I94" s="218">
        <v>34000000</v>
      </c>
      <c r="J94" s="218">
        <v>39000000</v>
      </c>
      <c r="K94" s="218">
        <v>25000000</v>
      </c>
      <c r="L94" s="218">
        <v>39000000</v>
      </c>
      <c r="M94" s="215">
        <v>45000000</v>
      </c>
      <c r="N94" s="218">
        <v>40000000</v>
      </c>
      <c r="O94" s="218">
        <v>121000000</v>
      </c>
      <c r="P94" s="218">
        <v>89000000</v>
      </c>
      <c r="Q94" s="218">
        <v>103000000</v>
      </c>
      <c r="R94" s="218">
        <v>122000000</v>
      </c>
      <c r="S94" s="218">
        <v>150000000</v>
      </c>
      <c r="T94" s="218">
        <v>160000000</v>
      </c>
      <c r="U94" s="218">
        <v>126000000</v>
      </c>
      <c r="V94" s="218">
        <v>294000000</v>
      </c>
      <c r="W94" s="218">
        <v>239000000</v>
      </c>
      <c r="X94" s="218">
        <v>165000000</v>
      </c>
      <c r="Y94" s="218">
        <v>221000000</v>
      </c>
      <c r="Z94" s="218">
        <v>198000000</v>
      </c>
      <c r="AA94" s="218">
        <v>193000000</v>
      </c>
      <c r="AB94" s="218">
        <v>196000000</v>
      </c>
      <c r="AC94" s="218">
        <v>280000000</v>
      </c>
      <c r="AD94" s="218">
        <v>96000000</v>
      </c>
      <c r="AE94" s="218">
        <v>167000000</v>
      </c>
      <c r="AF94" s="218">
        <v>174000000</v>
      </c>
      <c r="AG94" s="218">
        <v>144000000</v>
      </c>
      <c r="AH94" s="218">
        <v>93000000</v>
      </c>
      <c r="AI94" s="218">
        <v>289000000</v>
      </c>
      <c r="AK94" s="218">
        <f>AU94-SUM(AH94:AJ94)</f>
        <v>293000000</v>
      </c>
      <c r="AM94" s="218">
        <v>188000000</v>
      </c>
      <c r="AN94" s="218">
        <v>368000000</v>
      </c>
      <c r="AO94" s="218">
        <f>SUM(J94:M94)</f>
        <v>148000000</v>
      </c>
      <c r="AP94" s="218">
        <v>353000000</v>
      </c>
      <c r="AQ94" s="218">
        <v>558000000</v>
      </c>
      <c r="AR94" s="218">
        <v>919000000</v>
      </c>
      <c r="AS94" s="218">
        <v>867000000</v>
      </c>
      <c r="AT94" s="218">
        <v>581000000</v>
      </c>
      <c r="AU94" s="218">
        <v>675000000</v>
      </c>
    </row>
    <row r="95" ht="14.166666666666666" customHeight="1">
      <c r="A95" t="s" s="213">
        <v>237</v>
      </c>
      <c r="AI95" s="22"/>
    </row>
    <row r="96" ht="14.166666666666666" customHeight="1">
      <c r="A96" t="s" s="214">
        <v>238</v>
      </c>
      <c r="B96" s="218">
        <v>0</v>
      </c>
      <c r="C96" s="218">
        <v>0</v>
      </c>
      <c r="D96" s="218">
        <v>0</v>
      </c>
      <c r="E96" s="218">
        <v>0</v>
      </c>
      <c r="F96" s="218">
        <v>0</v>
      </c>
      <c r="G96" s="218">
        <v>0</v>
      </c>
      <c r="H96" s="218">
        <v>21000000</v>
      </c>
      <c r="I96" s="218">
        <v>0</v>
      </c>
      <c r="J96" s="218">
        <v>161000000</v>
      </c>
      <c r="K96" s="218">
        <v>0</v>
      </c>
      <c r="L96" s="218">
        <v>2000000</v>
      </c>
      <c r="M96" s="218">
        <v>2000000</v>
      </c>
      <c r="N96" s="218">
        <v>0</v>
      </c>
      <c r="O96" s="218">
        <v>0</v>
      </c>
      <c r="P96" s="218">
        <v>0</v>
      </c>
      <c r="Q96" s="218">
        <v>1000000</v>
      </c>
      <c r="R96" s="218">
        <v>1000000</v>
      </c>
      <c r="S96" s="218">
        <v>0</v>
      </c>
      <c r="T96" s="218">
        <v>1000000</v>
      </c>
      <c r="U96" s="218">
        <v>0</v>
      </c>
      <c r="V96" s="218">
        <v>0</v>
      </c>
      <c r="W96" s="218">
        <v>1000000</v>
      </c>
      <c r="X96" s="218">
        <v>0</v>
      </c>
      <c r="Y96" s="218">
        <v>0</v>
      </c>
      <c r="Z96" s="218">
        <v>2000000</v>
      </c>
      <c r="AA96" s="218">
        <v>1000000</v>
      </c>
      <c r="AB96" s="218">
        <v>0</v>
      </c>
      <c r="AC96" s="218">
        <v>1000000</v>
      </c>
      <c r="AD96" s="218">
        <v>31000000</v>
      </c>
      <c r="AE96" s="218">
        <v>6000000</v>
      </c>
      <c r="AF96" s="218">
        <v>1000000</v>
      </c>
      <c r="AG96" s="218">
        <v>0</v>
      </c>
      <c r="AH96" s="218">
        <v>878000000</v>
      </c>
      <c r="AI96" s="218">
        <v>0</v>
      </c>
      <c r="AK96" s="218">
        <f>AU96-SUM(AH96:AJ96)</f>
        <v>1000000</v>
      </c>
      <c r="AM96" s="218">
        <v>0</v>
      </c>
      <c r="AN96" s="218">
        <v>21000000</v>
      </c>
      <c r="AO96" s="218">
        <f>SUM(J96:M96)</f>
        <v>165000000</v>
      </c>
      <c r="AP96" s="218">
        <v>1000000</v>
      </c>
      <c r="AQ96" s="218">
        <v>2000000</v>
      </c>
      <c r="AR96" s="218">
        <v>1000000</v>
      </c>
      <c r="AS96" s="218">
        <v>4000000</v>
      </c>
      <c r="AT96" s="218">
        <v>38000000</v>
      </c>
      <c r="AU96" s="218">
        <v>879000000</v>
      </c>
    </row>
    <row r="97" ht="14.166666666666666" customHeight="1">
      <c r="A97" t="s" s="214">
        <v>239</v>
      </c>
      <c r="B97" s="218">
        <v>0</v>
      </c>
      <c r="C97" s="218">
        <v>0</v>
      </c>
      <c r="D97" s="218">
        <v>0</v>
      </c>
      <c r="E97" s="218">
        <v>0</v>
      </c>
      <c r="F97" s="218">
        <v>0</v>
      </c>
      <c r="G97" s="218">
        <v>0</v>
      </c>
      <c r="H97" s="218">
        <v>-1000000</v>
      </c>
      <c r="I97" s="218">
        <v>0</v>
      </c>
      <c r="J97" s="218">
        <v>-51000000</v>
      </c>
      <c r="K97" s="218">
        <v>0</v>
      </c>
      <c r="L97" s="218">
        <v>-1000000</v>
      </c>
      <c r="M97" s="218">
        <v>2000000</v>
      </c>
      <c r="N97" s="218">
        <v>0</v>
      </c>
      <c r="O97" s="218">
        <v>0</v>
      </c>
      <c r="P97" s="218">
        <v>0</v>
      </c>
      <c r="Q97" s="218">
        <v>0</v>
      </c>
      <c r="R97" s="218">
        <v>0</v>
      </c>
      <c r="S97" s="218">
        <v>0</v>
      </c>
      <c r="T97" s="218">
        <v>0</v>
      </c>
      <c r="U97" s="218">
        <v>-2000000</v>
      </c>
      <c r="V97" s="218">
        <v>0</v>
      </c>
      <c r="W97" s="218">
        <v>0</v>
      </c>
      <c r="X97" s="218">
        <v>0</v>
      </c>
      <c r="Y97" s="218">
        <v>0</v>
      </c>
      <c r="Z97" s="218">
        <v>0</v>
      </c>
      <c r="AA97" s="218">
        <v>-1000000</v>
      </c>
      <c r="AB97" s="218">
        <v>0</v>
      </c>
      <c r="AC97" s="218">
        <v>0</v>
      </c>
      <c r="AD97" s="218">
        <v>-9000000</v>
      </c>
      <c r="AE97" s="218">
        <v>0</v>
      </c>
      <c r="AF97" s="218">
        <v>0</v>
      </c>
      <c r="AG97" s="218">
        <v>0</v>
      </c>
      <c r="AH97" s="218">
        <v>-295000000</v>
      </c>
      <c r="AI97" s="218">
        <v>0</v>
      </c>
      <c r="AK97" s="218">
        <f>AU97-SUM(AH97:AJ97)</f>
        <v>-1000000</v>
      </c>
      <c r="AM97" s="218">
        <v>0</v>
      </c>
      <c r="AN97" s="218">
        <v>-1000000</v>
      </c>
      <c r="AO97" s="218">
        <f>SUM(J97:M97)</f>
        <v>-50000000</v>
      </c>
      <c r="AP97" s="218">
        <v>0</v>
      </c>
      <c r="AQ97" s="218">
        <v>-2000000</v>
      </c>
      <c r="AR97" s="218">
        <v>0</v>
      </c>
      <c r="AS97" s="218">
        <v>-1000000</v>
      </c>
      <c r="AT97" s="218">
        <v>-9000000</v>
      </c>
      <c r="AU97" s="218">
        <v>-296000000</v>
      </c>
    </row>
    <row r="98" ht="14.166666666666666" customHeight="1">
      <c r="A98" t="s" s="213">
        <v>240</v>
      </c>
      <c r="AI98" s="22"/>
    </row>
    <row r="99" ht="14.166666666666666" customHeight="1">
      <c r="A99" t="s" s="214">
        <v>241</v>
      </c>
      <c r="B99" s="215">
        <v>0</v>
      </c>
      <c r="C99" s="216">
        <v>0</v>
      </c>
      <c r="D99" s="217">
        <v>0</v>
      </c>
      <c r="E99" s="215">
        <v>137000000</v>
      </c>
      <c r="F99" s="218">
        <v>89000000</v>
      </c>
      <c r="G99" s="216">
        <v>89000000</v>
      </c>
      <c r="H99" s="217">
        <v>94000000</v>
      </c>
      <c r="I99" s="218">
        <v>133000000</v>
      </c>
      <c r="J99" s="215">
        <v>78000000</v>
      </c>
      <c r="K99" s="216">
        <v>54000000</v>
      </c>
      <c r="L99" s="217">
        <v>62000000</v>
      </c>
      <c r="M99" s="215">
        <v>119000000</v>
      </c>
      <c r="N99" s="218">
        <v>121000000</v>
      </c>
      <c r="O99" s="216">
        <v>167000000</v>
      </c>
      <c r="P99" s="217">
        <v>224000000</v>
      </c>
      <c r="Q99" s="218">
        <v>243000000</v>
      </c>
      <c r="R99" s="218">
        <v>246000000</v>
      </c>
      <c r="S99" s="216">
        <v>243000000</v>
      </c>
      <c r="T99" s="217">
        <v>176000000</v>
      </c>
      <c r="U99" s="218">
        <v>232000000</v>
      </c>
      <c r="V99" s="218">
        <v>176000000</v>
      </c>
      <c r="W99" s="216">
        <v>165000000</v>
      </c>
      <c r="X99" s="217">
        <v>167000000</v>
      </c>
      <c r="Y99" s="218">
        <v>266000000</v>
      </c>
      <c r="Z99" s="218">
        <v>223000000</v>
      </c>
      <c r="AA99" s="216">
        <v>166000000</v>
      </c>
      <c r="AB99" s="217">
        <v>125000000</v>
      </c>
      <c r="AC99" s="218">
        <v>161000000</v>
      </c>
      <c r="AD99" s="218">
        <v>108000000</v>
      </c>
      <c r="AE99" s="216">
        <v>103000000</v>
      </c>
      <c r="AF99" s="217">
        <v>112000000</v>
      </c>
      <c r="AG99" s="218">
        <v>110000000</v>
      </c>
      <c r="AH99" s="218">
        <v>87000000</v>
      </c>
      <c r="AI99" s="218">
        <v>-23000000</v>
      </c>
      <c r="AK99" s="218">
        <f>AU99-SUM(AH99:AJ99)</f>
        <v>40000000</v>
      </c>
      <c r="AM99" s="218">
        <v>137000000</v>
      </c>
      <c r="AN99" s="218">
        <v>133000000</v>
      </c>
      <c r="AO99" s="218">
        <v>119000000</v>
      </c>
      <c r="AP99" s="218">
        <v>243000000</v>
      </c>
      <c r="AQ99" s="218">
        <v>232000000</v>
      </c>
      <c r="AR99" s="218">
        <v>266000000</v>
      </c>
      <c r="AS99" s="218">
        <v>161000000</v>
      </c>
      <c r="AT99" s="218">
        <v>110000000</v>
      </c>
      <c r="AU99" s="218">
        <v>104000000</v>
      </c>
    </row>
    <row r="100" ht="14.166666666666666" customHeight="1">
      <c r="AI100" s="22"/>
    </row>
    <row r="101" ht="14.166666666666666" customHeight="1">
      <c r="A101" t="s" s="213">
        <v>242</v>
      </c>
      <c r="AI101" s="22"/>
    </row>
    <row r="102" ht="14.166666666666666" customHeight="1">
      <c r="A102" t="s" s="214">
        <v>243</v>
      </c>
      <c r="B102" s="219">
        <v>-36000000</v>
      </c>
      <c r="AI102" s="22"/>
      <c r="AM102" s="218">
        <v>-36000000</v>
      </c>
    </row>
    <row r="103" ht="14.166666666666666" customHeight="1">
      <c r="A103" t="s" s="214">
        <v>127</v>
      </c>
      <c r="B103" s="215">
        <v>22000000</v>
      </c>
      <c r="AI103" s="22"/>
      <c r="AM103" s="218">
        <v>22000000</v>
      </c>
    </row>
    <row r="104" ht="14.166666666666666" customHeight="1">
      <c r="AI104" s="22"/>
    </row>
    <row r="105" ht="14.166666666666666" customHeight="1">
      <c r="AI105" s="22"/>
    </row>
    <row r="106" ht="14.166666666666666" customHeight="1">
      <c r="AI106" s="22"/>
    </row>
    <row r="107" ht="14.166666666666666" customHeight="1">
      <c r="AI107" s="22"/>
    </row>
    <row r="108" ht="14.166666666666666" customHeight="1">
      <c r="AI108" s="22"/>
    </row>
  </sheetData>
  <mergeCells count="1">
    <mergeCell ref="A2:E2"/>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63"/>
  <sheetViews>
    <sheetView showRuler="false" workbookViewId="0"/>
    <sheetView workbookViewId="0">
      <pane xSplit="1" topLeftCell="B1" activePane="topRight" state="frozen"/>
    </sheetView>
  </sheetViews>
  <sheetFormatPr baseColWidth="12" defaultRowHeight="15" x14ac:dyDescent="0"/>
  <cols>
    <col min="1" max="1" width="53.07" customWidth="1"/>
    <col min="2" max="2" width="9.45" customWidth="1"/>
    <col min="3" max="3" width="9.45" customWidth="1"/>
    <col min="4" max="4" width="9.45" customWidth="1"/>
    <col min="5" max="5" width="9.45" customWidth="1"/>
    <col min="6" max="6" width="9.45" customWidth="1"/>
    <col min="7" max="7" width="9.45" customWidth="1"/>
    <col min="8" max="8" width="9.45" customWidth="1"/>
    <col min="9" max="9" width="9.45" customWidth="1"/>
    <col min="10" max="10" width="9.45" customWidth="1"/>
    <col min="11" max="11" width="9.45" customWidth="1"/>
    <col min="12" max="12" width="9.45" customWidth="1"/>
    <col min="13" max="13" width="9.45" customWidth="1"/>
    <col min="14" max="14" width="9.45" customWidth="1"/>
    <col min="15" max="15" width="9.45" customWidth="1"/>
    <col min="16" max="16" width="9.45" customWidth="1"/>
    <col min="17" max="17" width="9.45" customWidth="1"/>
    <col min="18" max="18" width="9.45" customWidth="1"/>
    <col min="19" max="19" width="9.45" customWidth="1"/>
    <col min="20" max="20" width="9.45" customWidth="1"/>
    <col min="21" max="21" width="9.45" customWidth="1"/>
    <col min="22" max="22" width="9.45" customWidth="1"/>
    <col min="23" max="23" width="9.61" customWidth="1"/>
    <col min="24" max="24" width="9.61" customWidth="1"/>
    <col min="25" max="25" width="9.61" customWidth="1"/>
    <col min="26" max="26" width="9.61" customWidth="1"/>
    <col min="27" max="27" width="9.61" customWidth="1"/>
    <col min="28" max="28" width="9.61" customWidth="1"/>
    <col min="29" max="29" width="9.61" customWidth="1"/>
    <col min="30" max="30" width="9.61" customWidth="1"/>
    <col min="31" max="31" width="9.61" customWidth="1"/>
    <col min="32" max="32" width="9.61" customWidth="1"/>
    <col min="33" max="33" width="9.61" customWidth="1"/>
    <col min="34" max="34" width="9.61" customWidth="1"/>
    <col min="35" max="35" width="9.61" customWidth="1"/>
    <col min="36" max="36" width="9.61" customWidth="1"/>
    <col min="37" max="37" width="9.61" customWidth="1"/>
    <col min="39" max="39" width="9.45" customWidth="1"/>
    <col min="40" max="40" width="9.45" customWidth="1"/>
    <col min="41" max="41" width="9.45" customWidth="1"/>
    <col min="42" max="42" width="10.55" customWidth="1"/>
    <col min="43" max="43" width="10.55" customWidth="1"/>
    <col min="44" max="44" width="10.55" customWidth="1"/>
    <col min="45" max="45" width="9.29" customWidth="1"/>
    <col min="46" max="46" width="9.29" customWidth="1"/>
    <col min="47" max="47" width="9.29" customWidth="1"/>
    <col min="48" max="48" width="9.29" customWidth="1"/>
    <col min="49" max="49" width="11.81" customWidth="1"/>
    <col min="50" max="50" width="9.29" customWidth="1"/>
    <col min="51" max="51" width="9.29" customWidth="1"/>
    <col min="52" max="52" width="9.29" customWidth="1"/>
    <col min="53" max="53" width="9.29" customWidth="1"/>
    <col min="54" max="54" width="9.29" customWidth="1"/>
    <col min="55" max="55" width="9.29" customWidth="1"/>
    <col min="56" max="56" width="9.29" customWidth="1"/>
    <col min="57" max="57" width="9.29" customWidth="1"/>
    <col min="58" max="58" width="9.29" customWidth="1"/>
    <col min="59" max="59" width="9.29" customWidth="1"/>
    <col min="60" max="60" width="9.29" customWidth="1"/>
    <col min="61" max="61" width="9.29" customWidth="1"/>
    <col min="62" max="62" width="9.29" customWidth="1"/>
    <col min="63" max="63" width="9.29" customWidth="1"/>
    <col min="64" max="64" width="9.29" customWidth="1"/>
    <col min="65" max="65" width="9.29" customWidth="1"/>
    <col min="66" max="66" width="9.29" customWidth="1"/>
    <col min="67" max="67" width="9.29" customWidth="1"/>
  </cols>
  <sheetData>
    <row r="1" ht="16.666666666666668" customHeight="1">
      <c r="A1" t="s" s="21">
        <v>47</v>
      </c>
      <c r="AI1" s="22"/>
    </row>
    <row r="2" ht="14.166666666666666" customHeight="1">
      <c r="AI2" s="22"/>
    </row>
    <row r="3" ht="17.5" customHeight="1">
      <c r="A3" t="s" s="23">
        <v>244</v>
      </c>
      <c r="AI3" s="24"/>
      <c r="AU3" t="s" s="246">
        <v>49</v>
      </c>
    </row>
    <row r="4" ht="15" customHeight="1">
      <c r="A4" t="s" s="124">
        <v>50</v>
      </c>
      <c r="B4" t="s" s="125">
        <v>51</v>
      </c>
      <c r="C4" t="s" s="126">
        <v>52</v>
      </c>
      <c r="D4" t="s" s="126">
        <v>53</v>
      </c>
      <c r="E4" t="s" s="127">
        <v>54</v>
      </c>
      <c r="F4" t="s" s="125">
        <v>55</v>
      </c>
      <c r="G4" t="s" s="126">
        <v>56</v>
      </c>
      <c r="H4" t="s" s="126">
        <v>57</v>
      </c>
      <c r="I4" t="s" s="127">
        <v>58</v>
      </c>
      <c r="J4" t="s" s="125">
        <v>59</v>
      </c>
      <c r="K4" t="s" s="126">
        <v>60</v>
      </c>
      <c r="L4" t="s" s="126">
        <v>61</v>
      </c>
      <c r="M4" t="s" s="127">
        <v>62</v>
      </c>
      <c r="N4" t="s" s="125">
        <v>63</v>
      </c>
      <c r="O4" t="s" s="126">
        <v>64</v>
      </c>
      <c r="P4" t="s" s="126">
        <v>65</v>
      </c>
      <c r="Q4" t="s" s="127">
        <v>66</v>
      </c>
      <c r="R4" t="s" s="125">
        <v>67</v>
      </c>
      <c r="S4" t="s" s="126">
        <v>68</v>
      </c>
      <c r="T4" t="s" s="126">
        <v>69</v>
      </c>
      <c r="U4" t="s" s="127">
        <v>70</v>
      </c>
      <c r="V4" t="s" s="125">
        <v>71</v>
      </c>
      <c r="W4" t="s" s="126">
        <v>72</v>
      </c>
      <c r="X4" t="s" s="126">
        <v>73</v>
      </c>
      <c r="Y4" t="s" s="127">
        <v>74</v>
      </c>
      <c r="Z4" t="s" s="125">
        <v>75</v>
      </c>
      <c r="AA4" t="s" s="126">
        <v>76</v>
      </c>
      <c r="AB4" t="s" s="126">
        <v>77</v>
      </c>
      <c r="AC4" t="s" s="127">
        <v>78</v>
      </c>
      <c r="AD4" t="s" s="125">
        <v>79</v>
      </c>
      <c r="AE4" t="s" s="126">
        <v>80</v>
      </c>
      <c r="AF4" t="s" s="126">
        <v>81</v>
      </c>
      <c r="AG4" t="s" s="126">
        <v>82</v>
      </c>
      <c r="AH4" t="s" s="126">
        <v>83</v>
      </c>
      <c r="AI4" t="s" s="127">
        <v>84</v>
      </c>
      <c r="AJ4" s="125"/>
      <c r="AK4" t="s" s="127">
        <v>85</v>
      </c>
      <c r="AL4" s="105"/>
      <c r="AM4" s="174">
        <v>2018</v>
      </c>
      <c r="AN4" s="174">
        <v>2019</v>
      </c>
      <c r="AO4" s="174">
        <v>2020</v>
      </c>
      <c r="AP4" s="174">
        <v>2021</v>
      </c>
      <c r="AQ4" s="174">
        <v>2022</v>
      </c>
      <c r="AR4" s="174">
        <v>2023</v>
      </c>
      <c r="AS4" s="174">
        <v>2024</v>
      </c>
      <c r="AT4" s="174">
        <v>2025</v>
      </c>
      <c r="AU4" s="174">
        <v>2026</v>
      </c>
      <c r="AV4" s="167"/>
    </row>
    <row r="5" ht="20" customHeight="1">
      <c r="A5" t="s" s="101">
        <v>245</v>
      </c>
      <c r="B5" s="247">
        <v>1131000000</v>
      </c>
      <c r="C5" s="248">
        <v>1143000000</v>
      </c>
      <c r="D5" s="249">
        <v>1121000000</v>
      </c>
      <c r="E5" s="250">
        <v>1112000000</v>
      </c>
      <c r="F5" s="247">
        <v>1036000000</v>
      </c>
      <c r="G5" s="248">
        <v>1031000000</v>
      </c>
      <c r="H5" s="249">
        <v>1048000000</v>
      </c>
      <c r="I5" s="250">
        <v>1097000000</v>
      </c>
      <c r="J5" s="247">
        <v>994000000</v>
      </c>
      <c r="K5" s="248">
        <v>674000000</v>
      </c>
      <c r="L5" s="249">
        <v>964000000</v>
      </c>
      <c r="M5" s="250">
        <v>1193000000</v>
      </c>
      <c r="N5" s="247">
        <v>1229000000</v>
      </c>
      <c r="O5" s="248">
        <v>1262000000</v>
      </c>
      <c r="P5" s="249">
        <v>1455000000</v>
      </c>
      <c r="Q5" s="250">
        <v>1547000000</v>
      </c>
      <c r="R5" s="247">
        <v>1557000000</v>
      </c>
      <c r="S5" s="248">
        <v>1713000000</v>
      </c>
      <c r="T5" s="249">
        <v>1804000000</v>
      </c>
      <c r="U5" s="250">
        <v>1805000000</v>
      </c>
      <c r="V5" s="247">
        <v>1828000000</v>
      </c>
      <c r="W5" s="248">
        <v>1866000000</v>
      </c>
      <c r="X5" s="249">
        <v>1891000000</v>
      </c>
      <c r="Y5" s="250">
        <v>1899000000</v>
      </c>
      <c r="Z5" s="247">
        <v>1804000000</v>
      </c>
      <c r="AA5" s="248">
        <v>1728000000</v>
      </c>
      <c r="AB5" s="249">
        <v>1829000000</v>
      </c>
      <c r="AC5" s="250">
        <v>1790000000</v>
      </c>
      <c r="AD5" s="247">
        <v>1674000000</v>
      </c>
      <c r="AE5" s="248">
        <v>1729000000</v>
      </c>
      <c r="AF5" s="249">
        <v>1837000000</v>
      </c>
      <c r="AG5" s="249">
        <v>1876000000</v>
      </c>
      <c r="AH5" s="249">
        <v>1782000000</v>
      </c>
      <c r="AI5" s="250">
        <v>1938000000</v>
      </c>
      <c r="AJ5" s="269"/>
      <c r="AK5" s="250">
        <f>(AU5)-SUM(AH5:AJ5)</f>
        <v>2070000000</v>
      </c>
      <c r="AL5" s="105"/>
      <c r="AM5" s="251">
        <v>4507000000</v>
      </c>
      <c r="AN5" s="251">
        <v>4212000000</v>
      </c>
      <c r="AO5" s="251">
        <v>3825000000</v>
      </c>
      <c r="AP5" s="251">
        <v>5493000000</v>
      </c>
      <c r="AQ5" s="251">
        <v>6879000000</v>
      </c>
      <c r="AR5" s="251">
        <v>7484000000</v>
      </c>
      <c r="AS5" s="251">
        <v>7151000000</v>
      </c>
      <c r="AT5" s="251">
        <v>7116000000</v>
      </c>
      <c r="AU5" s="251">
        <v>5790000000</v>
      </c>
      <c r="AV5" s="167"/>
    </row>
    <row r="6" ht="20" customHeight="1">
      <c r="A6" t="s" s="252">
        <v>246</v>
      </c>
      <c r="B6" s="205">
        <v>426000000</v>
      </c>
      <c r="C6" s="206">
        <v>454000000</v>
      </c>
      <c r="D6" s="44">
        <v>498000000</v>
      </c>
      <c r="E6" s="45">
        <v>435000000</v>
      </c>
      <c r="F6" s="205">
        <v>368000000</v>
      </c>
      <c r="G6" s="206">
        <v>390000000</v>
      </c>
      <c r="H6" s="44">
        <v>426000000</v>
      </c>
      <c r="I6" s="45">
        <v>415000000</v>
      </c>
      <c r="J6" s="205">
        <v>376000000</v>
      </c>
      <c r="K6" s="206">
        <v>435000000</v>
      </c>
      <c r="L6" s="44">
        <v>514000000</v>
      </c>
      <c r="M6" s="45">
        <v>511000000</v>
      </c>
      <c r="N6" s="205">
        <v>571000000</v>
      </c>
      <c r="O6" s="206">
        <v>571000000</v>
      </c>
      <c r="P6" s="44">
        <v>607000000</v>
      </c>
      <c r="Q6" s="45">
        <v>661000000</v>
      </c>
      <c r="R6" s="205">
        <v>682000000</v>
      </c>
      <c r="S6" s="206">
        <v>713000000</v>
      </c>
      <c r="T6" s="44">
        <v>713000000</v>
      </c>
      <c r="U6" s="45">
        <v>605000000</v>
      </c>
      <c r="V6" s="205">
        <v>504000000</v>
      </c>
      <c r="W6" s="206">
        <v>578000000</v>
      </c>
      <c r="X6" s="44">
        <v>607000000</v>
      </c>
      <c r="Y6" s="45">
        <v>662000000</v>
      </c>
      <c r="Z6" s="205">
        <v>574000000</v>
      </c>
      <c r="AA6" s="206">
        <v>616000000</v>
      </c>
      <c r="AB6" s="44">
        <v>563000000</v>
      </c>
      <c r="AC6" s="45">
        <v>516000000</v>
      </c>
      <c r="AD6" s="205">
        <v>508000000</v>
      </c>
      <c r="AE6" s="206">
        <v>546000000</v>
      </c>
      <c r="AF6" s="44">
        <v>579000000</v>
      </c>
      <c r="AG6" s="44">
        <v>640000000</v>
      </c>
      <c r="AH6" s="44">
        <v>628000000</v>
      </c>
      <c r="AI6" s="45">
        <v>755000000</v>
      </c>
      <c r="AJ6" s="236"/>
      <c r="AK6" s="45">
        <f>(AU6)-SUM(AH6:AJ6)</f>
        <v>802000000</v>
      </c>
      <c r="AL6" s="105"/>
      <c r="AM6" s="46">
        <v>1813000000</v>
      </c>
      <c r="AN6" s="46">
        <v>1599000000</v>
      </c>
      <c r="AO6" s="46">
        <v>1836000000</v>
      </c>
      <c r="AP6" s="46">
        <v>2410000000</v>
      </c>
      <c r="AQ6" s="46">
        <v>2713000000</v>
      </c>
      <c r="AR6" s="46">
        <v>2351000000</v>
      </c>
      <c r="AS6" s="46">
        <v>2269000000</v>
      </c>
      <c r="AT6" s="46">
        <v>2273000000</v>
      </c>
      <c r="AU6" s="46">
        <v>2185000000</v>
      </c>
      <c r="AV6" s="167"/>
    </row>
    <row r="7" ht="20" customHeight="1">
      <c r="A7" t="s" s="252">
        <v>247</v>
      </c>
      <c r="B7" s="205">
        <v>266000000</v>
      </c>
      <c r="C7" s="206">
        <v>238000000</v>
      </c>
      <c r="D7" s="44">
        <v>316000000</v>
      </c>
      <c r="E7" s="45">
        <v>344000000</v>
      </c>
      <c r="F7" s="205">
        <v>241000000</v>
      </c>
      <c r="G7" s="206">
        <v>297000000</v>
      </c>
      <c r="H7" s="44">
        <v>321000000</v>
      </c>
      <c r="I7" s="45">
        <v>332000000</v>
      </c>
      <c r="J7" s="205">
        <v>247000000</v>
      </c>
      <c r="K7" s="206">
        <v>255000000</v>
      </c>
      <c r="L7" s="44">
        <v>337000000</v>
      </c>
      <c r="M7" s="45">
        <v>409000000</v>
      </c>
      <c r="N7" s="205">
        <v>346000000</v>
      </c>
      <c r="O7" s="206">
        <v>347000000</v>
      </c>
      <c r="P7" s="44">
        <v>345000000</v>
      </c>
      <c r="Q7" s="45">
        <v>374000000</v>
      </c>
      <c r="R7" s="205">
        <v>401000000</v>
      </c>
      <c r="S7" s="206">
        <v>388000000</v>
      </c>
      <c r="T7" s="44">
        <v>410000000</v>
      </c>
      <c r="U7" s="45">
        <v>408000000</v>
      </c>
      <c r="V7" s="205">
        <v>260000000</v>
      </c>
      <c r="W7" s="206">
        <v>284000000</v>
      </c>
      <c r="X7" s="44">
        <v>377000000</v>
      </c>
      <c r="Y7" s="45">
        <v>406000000</v>
      </c>
      <c r="Z7" s="205">
        <v>349000000</v>
      </c>
      <c r="AA7" s="206">
        <v>345000000</v>
      </c>
      <c r="AB7" s="44">
        <v>407000000</v>
      </c>
      <c r="AC7" s="45">
        <v>396000000</v>
      </c>
      <c r="AD7" s="205">
        <v>338000000</v>
      </c>
      <c r="AE7" s="206">
        <v>331000000</v>
      </c>
      <c r="AF7" s="44">
        <v>430000000</v>
      </c>
      <c r="AG7" s="44">
        <v>485000000</v>
      </c>
      <c r="AH7" s="44">
        <v>391000000</v>
      </c>
      <c r="AI7" s="45">
        <v>351000000</v>
      </c>
      <c r="AJ7" s="236"/>
      <c r="AK7" s="45">
        <f>(AU7)-SUM(AH7:AJ7)</f>
        <v>411000000</v>
      </c>
      <c r="AL7" s="105"/>
      <c r="AM7" s="46">
        <v>1164000000</v>
      </c>
      <c r="AN7" s="46">
        <v>1191000000</v>
      </c>
      <c r="AO7" s="46">
        <v>1248000000</v>
      </c>
      <c r="AP7" s="46">
        <v>1412000000</v>
      </c>
      <c r="AQ7" s="46">
        <v>1607000000</v>
      </c>
      <c r="AR7" s="46">
        <v>1327000000</v>
      </c>
      <c r="AS7" s="46">
        <v>1497000000</v>
      </c>
      <c r="AT7" s="46">
        <v>1584000000</v>
      </c>
      <c r="AU7" s="46">
        <v>1153000000</v>
      </c>
      <c r="AV7" s="167"/>
    </row>
    <row r="8" ht="20" customHeight="1">
      <c r="A8" t="s" s="252">
        <v>248</v>
      </c>
      <c r="B8" s="205">
        <v>407000000</v>
      </c>
      <c r="C8" s="206">
        <v>419000000</v>
      </c>
      <c r="D8" s="44">
        <v>478000000</v>
      </c>
      <c r="E8" s="45">
        <v>483000000</v>
      </c>
      <c r="F8" s="205">
        <v>449000000</v>
      </c>
      <c r="G8" s="206">
        <v>499000000</v>
      </c>
      <c r="H8" s="44">
        <v>470000000</v>
      </c>
      <c r="I8" s="45">
        <v>457000000</v>
      </c>
      <c r="J8" s="205">
        <v>404000000</v>
      </c>
      <c r="K8" s="206">
        <v>453000000</v>
      </c>
      <c r="L8" s="44">
        <v>452000000</v>
      </c>
      <c r="M8" s="45">
        <v>394000000</v>
      </c>
      <c r="N8" s="205">
        <v>421000000</v>
      </c>
      <c r="O8" s="206">
        <v>416000000</v>
      </c>
      <c r="P8" s="44">
        <v>454000000</v>
      </c>
      <c r="Q8" s="45">
        <v>457000000</v>
      </c>
      <c r="R8" s="205">
        <v>496000000</v>
      </c>
      <c r="S8" s="206">
        <v>498000000</v>
      </c>
      <c r="T8" s="44">
        <v>518000000</v>
      </c>
      <c r="U8" s="45">
        <v>494000000</v>
      </c>
      <c r="V8" s="205">
        <v>529000000</v>
      </c>
      <c r="W8" s="206">
        <v>571000000</v>
      </c>
      <c r="X8" s="44">
        <v>559000000</v>
      </c>
      <c r="Y8" s="45">
        <v>455000000</v>
      </c>
      <c r="Z8" s="205">
        <v>399000000</v>
      </c>
      <c r="AA8" s="206">
        <v>438000000</v>
      </c>
      <c r="AB8" s="44">
        <v>451000000</v>
      </c>
      <c r="AC8" s="45">
        <v>409000000</v>
      </c>
      <c r="AD8" s="205">
        <v>315000000</v>
      </c>
      <c r="AE8" s="206">
        <v>320000000</v>
      </c>
      <c r="AF8" s="44">
        <v>327000000</v>
      </c>
      <c r="AG8" s="44">
        <v>334000000</v>
      </c>
      <c r="AH8" s="44">
        <v>380000000</v>
      </c>
      <c r="AI8" s="45">
        <v>452000000</v>
      </c>
      <c r="AJ8" s="236"/>
      <c r="AK8" s="45">
        <f>(AU8)-SUM(AH8:AJ8)</f>
        <v>503000000</v>
      </c>
      <c r="AL8" s="105"/>
      <c r="AM8" s="46">
        <v>1787000000</v>
      </c>
      <c r="AN8" s="46">
        <v>1875000000</v>
      </c>
      <c r="AO8" s="46">
        <v>1703000000</v>
      </c>
      <c r="AP8" s="46">
        <v>1748000000</v>
      </c>
      <c r="AQ8" s="46">
        <v>2006000000</v>
      </c>
      <c r="AR8" s="46">
        <v>2114000000</v>
      </c>
      <c r="AS8" s="46">
        <v>1697000000</v>
      </c>
      <c r="AT8" s="46">
        <v>1296000000</v>
      </c>
      <c r="AU8" s="46">
        <v>1335000000</v>
      </c>
      <c r="AV8" s="167"/>
    </row>
    <row r="9" ht="20" customHeight="1">
      <c r="A9" t="s" s="252">
        <v>249</v>
      </c>
      <c r="B9" s="198">
        <v>0</v>
      </c>
      <c r="C9" s="184">
        <v>0</v>
      </c>
      <c r="D9" s="57">
        <v>0</v>
      </c>
      <c r="E9" s="56">
        <v>0</v>
      </c>
      <c r="F9" s="198">
        <v>0</v>
      </c>
      <c r="G9" s="184">
        <v>0</v>
      </c>
      <c r="H9" s="57">
        <v>0</v>
      </c>
      <c r="I9" s="45">
        <v>0</v>
      </c>
      <c r="J9" s="198">
        <v>0</v>
      </c>
      <c r="K9" s="184">
        <v>0</v>
      </c>
      <c r="L9" s="57">
        <v>0</v>
      </c>
      <c r="M9" s="45">
        <v>0</v>
      </c>
      <c r="N9" s="198">
        <v>0</v>
      </c>
      <c r="O9" s="184">
        <v>0</v>
      </c>
      <c r="P9" s="57">
        <v>0</v>
      </c>
      <c r="Q9" s="45">
        <v>0</v>
      </c>
      <c r="R9" s="198">
        <v>0</v>
      </c>
      <c r="S9" s="184">
        <v>0</v>
      </c>
      <c r="T9" s="57">
        <v>0</v>
      </c>
      <c r="U9" s="45">
        <v>0</v>
      </c>
      <c r="V9" s="198">
        <v>0</v>
      </c>
      <c r="W9" s="184">
        <v>0</v>
      </c>
      <c r="X9" s="57">
        <v>0</v>
      </c>
      <c r="Y9" s="45">
        <v>0</v>
      </c>
      <c r="Z9" s="182"/>
      <c r="AA9" s="234"/>
      <c r="AB9" s="235"/>
      <c r="AC9" s="188"/>
      <c r="AD9" s="182"/>
      <c r="AE9" s="234"/>
      <c r="AF9" s="235"/>
      <c r="AG9" s="235"/>
      <c r="AH9" s="44">
        <v>0</v>
      </c>
      <c r="AI9" s="45">
        <v>0</v>
      </c>
      <c r="AJ9" s="236"/>
      <c r="AK9" s="45">
        <f>(AU9)-SUM(AH9:AJ9)</f>
        <v>0</v>
      </c>
      <c r="AL9" s="105"/>
      <c r="AM9" s="152">
        <v>0</v>
      </c>
      <c r="AN9" s="46">
        <v>0</v>
      </c>
      <c r="AO9" s="46">
        <v>0</v>
      </c>
      <c r="AP9" s="46">
        <v>0</v>
      </c>
      <c r="AQ9" s="46">
        <v>0</v>
      </c>
      <c r="AR9" s="46">
        <v>0</v>
      </c>
      <c r="AS9" s="46">
        <v>0</v>
      </c>
      <c r="AT9" s="105"/>
      <c r="AU9" s="105"/>
      <c r="AV9" s="167"/>
    </row>
    <row r="10" ht="20" customHeight="1">
      <c r="A10" t="s" s="252">
        <v>250</v>
      </c>
      <c r="B10" s="253">
        <v>39000000</v>
      </c>
      <c r="C10" s="254">
        <v>36000000</v>
      </c>
      <c r="D10" s="38">
        <v>32000000</v>
      </c>
      <c r="E10" s="39">
        <v>29000000</v>
      </c>
      <c r="F10" s="255">
        <v>0</v>
      </c>
      <c r="G10" s="256">
        <v>0</v>
      </c>
      <c r="H10" s="52">
        <v>0</v>
      </c>
      <c r="I10" s="39">
        <v>0</v>
      </c>
      <c r="J10" s="255">
        <v>0</v>
      </c>
      <c r="K10" s="256">
        <v>0</v>
      </c>
      <c r="L10" s="52">
        <v>0</v>
      </c>
      <c r="M10" s="39">
        <v>0</v>
      </c>
      <c r="N10" s="255">
        <v>0</v>
      </c>
      <c r="O10" s="256">
        <v>0</v>
      </c>
      <c r="P10" s="52">
        <v>0</v>
      </c>
      <c r="Q10" s="39">
        <v>0</v>
      </c>
      <c r="R10" s="255">
        <v>0</v>
      </c>
      <c r="S10" s="256">
        <v>0</v>
      </c>
      <c r="T10" s="52">
        <v>0</v>
      </c>
      <c r="U10" s="39">
        <v>0</v>
      </c>
      <c r="V10" s="255">
        <v>0</v>
      </c>
      <c r="W10" s="256">
        <v>0</v>
      </c>
      <c r="X10" s="52">
        <v>0</v>
      </c>
      <c r="Y10" s="39">
        <v>0</v>
      </c>
      <c r="Z10" s="270"/>
      <c r="AA10" s="271"/>
      <c r="AB10" s="272"/>
      <c r="AC10" s="273"/>
      <c r="AD10" s="270"/>
      <c r="AE10" s="271"/>
      <c r="AF10" s="272"/>
      <c r="AG10" s="272"/>
      <c r="AH10" s="38">
        <v>0</v>
      </c>
      <c r="AI10" s="39">
        <v>0</v>
      </c>
      <c r="AJ10" s="274"/>
      <c r="AK10" s="39">
        <f>(AU10)-SUM(AH10:AJ10)</f>
        <v>0</v>
      </c>
      <c r="AL10" s="105"/>
      <c r="AM10" s="40">
        <v>136000000</v>
      </c>
      <c r="AN10" s="40">
        <v>0</v>
      </c>
      <c r="AO10" s="40">
        <v>0</v>
      </c>
      <c r="AP10" s="40">
        <v>0</v>
      </c>
      <c r="AQ10" s="40">
        <v>0</v>
      </c>
      <c r="AR10" s="40">
        <v>0</v>
      </c>
      <c r="AS10" s="40">
        <v>0</v>
      </c>
      <c r="AT10" s="275"/>
      <c r="AU10" s="275"/>
      <c r="AV10" s="167"/>
    </row>
    <row r="11" ht="20" customHeight="1">
      <c r="A11" t="s" s="257">
        <v>251</v>
      </c>
      <c r="B11" s="258">
        <v>2269000000</v>
      </c>
      <c r="C11" s="259">
        <v>2290000000</v>
      </c>
      <c r="D11" s="260">
        <v>2445000000</v>
      </c>
      <c r="E11" s="261">
        <v>2403000000</v>
      </c>
      <c r="F11" s="258">
        <v>2094000000</v>
      </c>
      <c r="G11" s="259">
        <v>2217000000</v>
      </c>
      <c r="H11" s="260">
        <v>2265000000</v>
      </c>
      <c r="I11" s="261">
        <v>2301000000</v>
      </c>
      <c r="J11" s="258">
        <v>2021000000</v>
      </c>
      <c r="K11" s="259">
        <v>1817000000</v>
      </c>
      <c r="L11" s="260">
        <v>2267000000</v>
      </c>
      <c r="M11" s="261">
        <v>2507000000</v>
      </c>
      <c r="N11" s="258">
        <v>2567000000</v>
      </c>
      <c r="O11" s="259">
        <v>2596000000</v>
      </c>
      <c r="P11" s="260">
        <v>2861000000</v>
      </c>
      <c r="Q11" s="261">
        <v>3039000000</v>
      </c>
      <c r="R11" s="258">
        <v>3136000000</v>
      </c>
      <c r="S11" s="259">
        <v>3312000000</v>
      </c>
      <c r="T11" s="260">
        <v>3445000000</v>
      </c>
      <c r="U11" s="261">
        <v>3312000000</v>
      </c>
      <c r="V11" s="258">
        <v>3121000000</v>
      </c>
      <c r="W11" s="259">
        <v>3299000000</v>
      </c>
      <c r="X11" s="260">
        <v>3434000000</v>
      </c>
      <c r="Y11" s="261">
        <v>3422000000</v>
      </c>
      <c r="Z11" s="258">
        <v>3126000000</v>
      </c>
      <c r="AA11" s="259">
        <v>3127000000</v>
      </c>
      <c r="AB11" s="260">
        <v>3250000000</v>
      </c>
      <c r="AC11" s="261">
        <v>3111000000</v>
      </c>
      <c r="AD11" s="258">
        <v>2835000000</v>
      </c>
      <c r="AE11" s="259">
        <v>2926000000</v>
      </c>
      <c r="AF11" s="260">
        <v>3173000000</v>
      </c>
      <c r="AG11" s="260">
        <v>3335000000</v>
      </c>
      <c r="AH11" s="260">
        <v>3181000000</v>
      </c>
      <c r="AI11" s="261">
        <v>3496000000</v>
      </c>
      <c r="AJ11" s="276"/>
      <c r="AK11" s="261">
        <f>(AU11)-SUM(AH11:AJ11)</f>
        <v>3786000000</v>
      </c>
      <c r="AL11" s="105"/>
      <c r="AM11" s="262">
        <v>9407000000</v>
      </c>
      <c r="AN11" s="262">
        <v>8877000000</v>
      </c>
      <c r="AO11" s="262">
        <v>8612000000</v>
      </c>
      <c r="AP11" s="262">
        <v>11063000000</v>
      </c>
      <c r="AQ11" s="262">
        <v>13205000000</v>
      </c>
      <c r="AR11" s="262">
        <v>13276000000</v>
      </c>
      <c r="AS11" s="262">
        <v>12614000000</v>
      </c>
      <c r="AT11" s="262">
        <v>12269000000</v>
      </c>
      <c r="AU11" s="262">
        <v>10463000000</v>
      </c>
      <c r="AV11" s="167"/>
    </row>
    <row r="12" ht="14.166666666666666" customHeight="1">
      <c r="A12" s="161"/>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M12" s="97"/>
      <c r="AN12" s="97"/>
      <c r="AO12" s="97"/>
      <c r="AP12" s="97"/>
      <c r="AQ12" s="97"/>
      <c r="AR12" s="97"/>
      <c r="AS12" s="97"/>
      <c r="AT12" s="97"/>
      <c r="AU12" s="97"/>
    </row>
    <row r="13" ht="14.166666666666666" customHeight="1">
      <c r="A13" t="s" s="263">
        <v>252</v>
      </c>
      <c r="AI13" s="22"/>
    </row>
    <row r="14" ht="14.166666666666666" customHeight="1">
      <c r="AI14" s="22"/>
    </row>
    <row r="15" ht="17.5" customHeight="1">
      <c r="A15" t="s" s="23">
        <v>253</v>
      </c>
      <c r="AI15" s="24"/>
      <c r="AU15" t="s" s="246">
        <v>49</v>
      </c>
    </row>
    <row r="16" ht="15" customHeight="1">
      <c r="A16" t="s" s="124">
        <v>50</v>
      </c>
      <c r="B16" t="s" s="125">
        <v>51</v>
      </c>
      <c r="C16" t="s" s="126">
        <v>52</v>
      </c>
      <c r="D16" t="s" s="126">
        <v>53</v>
      </c>
      <c r="E16" t="s" s="127">
        <v>54</v>
      </c>
      <c r="F16" t="s" s="125">
        <v>55</v>
      </c>
      <c r="G16" t="s" s="126">
        <v>56</v>
      </c>
      <c r="H16" t="s" s="126">
        <v>57</v>
      </c>
      <c r="I16" t="s" s="127">
        <v>58</v>
      </c>
      <c r="J16" t="s" s="125">
        <v>59</v>
      </c>
      <c r="K16" t="s" s="126">
        <v>60</v>
      </c>
      <c r="L16" t="s" s="126">
        <v>61</v>
      </c>
      <c r="M16" t="s" s="127">
        <v>62</v>
      </c>
      <c r="N16" t="s" s="125">
        <v>63</v>
      </c>
      <c r="O16" t="s" s="126">
        <v>64</v>
      </c>
      <c r="P16" t="s" s="126">
        <v>65</v>
      </c>
      <c r="Q16" t="s" s="127">
        <v>66</v>
      </c>
      <c r="R16" t="s" s="125">
        <v>67</v>
      </c>
      <c r="S16" t="s" s="126">
        <v>68</v>
      </c>
      <c r="T16" t="s" s="126">
        <f>T4</f>
        <v>69</v>
      </c>
      <c r="U16" t="s" s="127">
        <v>70</v>
      </c>
      <c r="V16" t="s" s="125">
        <v>71</v>
      </c>
      <c r="W16" t="s" s="126">
        <v>72</v>
      </c>
      <c r="X16" t="s" s="126">
        <v>73</v>
      </c>
      <c r="Y16" t="s" s="127">
        <v>74</v>
      </c>
      <c r="Z16" t="s" s="125">
        <v>75</v>
      </c>
      <c r="AA16" t="s" s="126">
        <v>76</v>
      </c>
      <c r="AB16" t="s" s="126">
        <v>77</v>
      </c>
      <c r="AC16" t="s" s="127">
        <v>78</v>
      </c>
      <c r="AD16" t="s" s="125">
        <v>79</v>
      </c>
      <c r="AE16" t="s" s="126">
        <v>80</v>
      </c>
      <c r="AF16" t="s" s="126">
        <v>81</v>
      </c>
      <c r="AG16" t="s" s="126">
        <v>82</v>
      </c>
      <c r="AH16" t="s" s="126">
        <v>83</v>
      </c>
      <c r="AI16" t="s" s="127">
        <v>84</v>
      </c>
      <c r="AJ16" s="125"/>
      <c r="AK16" t="s" s="127">
        <v>85</v>
      </c>
      <c r="AL16" s="167"/>
      <c r="AP16" s="174">
        <v>2021</v>
      </c>
      <c r="AQ16" s="174">
        <v>2022</v>
      </c>
      <c r="AR16" s="174">
        <v>2023</v>
      </c>
      <c r="AS16" s="174">
        <v>2024</v>
      </c>
      <c r="AT16" s="174">
        <v>2025</v>
      </c>
      <c r="AU16" s="174">
        <v>2026</v>
      </c>
      <c r="AV16" s="167"/>
    </row>
    <row r="17" ht="14.166666666666666" customHeight="1">
      <c r="A17" t="s" s="101">
        <v>254</v>
      </c>
      <c r="B17" s="247">
        <v>1147000000</v>
      </c>
      <c r="C17" s="248">
        <v>1198000000</v>
      </c>
      <c r="D17" s="249">
        <v>1277000000</v>
      </c>
      <c r="E17" s="250">
        <v>1275000000</v>
      </c>
      <c r="F17" s="247">
        <v>962000000</v>
      </c>
      <c r="G17" s="248">
        <v>1083000000</v>
      </c>
      <c r="H17" s="249">
        <v>1145000000</v>
      </c>
      <c r="I17" s="250">
        <v>1219000000</v>
      </c>
      <c r="J17" s="247">
        <v>984000000</v>
      </c>
      <c r="K17" s="248">
        <v>1059000000</v>
      </c>
      <c r="L17" s="249">
        <v>1243000000</v>
      </c>
      <c r="M17" s="250">
        <v>1434000000</v>
      </c>
      <c r="N17" s="247">
        <v>1468000000</v>
      </c>
      <c r="O17" s="248">
        <v>1518000000</v>
      </c>
      <c r="P17" s="249">
        <v>1631000000</v>
      </c>
      <c r="Q17" s="250">
        <v>1708000000</v>
      </c>
      <c r="R17" s="247">
        <v>1680000000</v>
      </c>
      <c r="S17" s="248">
        <v>1829000000</v>
      </c>
      <c r="T17" s="249">
        <v>1876000000</v>
      </c>
      <c r="U17" s="250">
        <v>1876000000</v>
      </c>
      <c r="V17" s="247">
        <v>1491000000</v>
      </c>
      <c r="W17" s="248">
        <v>1679000000</v>
      </c>
      <c r="X17" s="249">
        <v>1947000000</v>
      </c>
      <c r="Y17" s="250">
        <v>2078000000</v>
      </c>
      <c r="Z17" s="247">
        <v>1739000000</v>
      </c>
      <c r="AA17" s="248">
        <v>1804000000</v>
      </c>
      <c r="AB17" s="249">
        <v>1897000000</v>
      </c>
      <c r="AC17" s="250">
        <v>1763000000</v>
      </c>
      <c r="AD17" s="247">
        <v>1524000000</v>
      </c>
      <c r="AE17" s="248">
        <v>1636000000</v>
      </c>
      <c r="AF17" s="249">
        <v>1866000000</v>
      </c>
      <c r="AG17" s="249">
        <v>2025000000</v>
      </c>
      <c r="AH17" s="249">
        <v>1862000000</v>
      </c>
      <c r="AI17" s="250">
        <v>2072000000</v>
      </c>
      <c r="AJ17" s="269"/>
      <c r="AK17" s="250">
        <f>(AU17)-SUM(AH17:AJ17)</f>
        <v>2244000000</v>
      </c>
      <c r="AL17" s="167"/>
      <c r="AP17" s="251">
        <v>6325000000</v>
      </c>
      <c r="AQ17" s="251">
        <v>7261000000</v>
      </c>
      <c r="AR17" s="251">
        <v>7195000000</v>
      </c>
      <c r="AS17" s="251">
        <v>7203000000</v>
      </c>
      <c r="AT17" s="251">
        <v>7051000000</v>
      </c>
      <c r="AU17" s="251">
        <v>6178000000</v>
      </c>
      <c r="AV17" s="167"/>
    </row>
    <row r="18" ht="14.166666666666666" customHeight="1">
      <c r="A18" t="s" s="252">
        <v>255</v>
      </c>
      <c r="B18" s="205">
        <v>1091000000</v>
      </c>
      <c r="C18" s="206">
        <v>1064000000</v>
      </c>
      <c r="D18" s="44">
        <v>1137000000</v>
      </c>
      <c r="E18" s="45">
        <v>1097000000</v>
      </c>
      <c r="F18" s="205">
        <v>1118000000</v>
      </c>
      <c r="G18" s="206">
        <v>1114000000</v>
      </c>
      <c r="H18" s="44">
        <v>1086000000</v>
      </c>
      <c r="I18" s="45">
        <v>1046000000</v>
      </c>
      <c r="J18" s="205">
        <v>1006000000</v>
      </c>
      <c r="K18" s="206">
        <v>720000000</v>
      </c>
      <c r="L18" s="44">
        <v>989000000</v>
      </c>
      <c r="M18" s="45">
        <v>1038000000</v>
      </c>
      <c r="N18" s="205">
        <v>1064000000</v>
      </c>
      <c r="O18" s="206">
        <v>1040000000</v>
      </c>
      <c r="P18" s="44">
        <v>1191000000</v>
      </c>
      <c r="Q18" s="45">
        <v>1292000000</v>
      </c>
      <c r="R18" s="205">
        <v>1412000000</v>
      </c>
      <c r="S18" s="206">
        <v>1441000000</v>
      </c>
      <c r="T18" s="44">
        <v>1525000000</v>
      </c>
      <c r="U18" s="45">
        <v>1397000000</v>
      </c>
      <c r="V18" s="205">
        <v>1594000000</v>
      </c>
      <c r="W18" s="206">
        <v>1596000000</v>
      </c>
      <c r="X18" s="44">
        <v>1463000000</v>
      </c>
      <c r="Y18" s="45">
        <v>1310000000</v>
      </c>
      <c r="Z18" s="205">
        <v>1355000000</v>
      </c>
      <c r="AA18" s="206">
        <v>1294000000</v>
      </c>
      <c r="AB18" s="44">
        <v>1321000000</v>
      </c>
      <c r="AC18" s="45">
        <v>1321000000</v>
      </c>
      <c r="AD18" s="205">
        <v>1284000000</v>
      </c>
      <c r="AE18" s="206">
        <v>1257000000</v>
      </c>
      <c r="AF18" s="44">
        <v>1269000000</v>
      </c>
      <c r="AG18" s="44">
        <v>1274000000</v>
      </c>
      <c r="AH18" s="44">
        <v>1282000000</v>
      </c>
      <c r="AI18" s="45">
        <v>1375000000</v>
      </c>
      <c r="AJ18" s="236"/>
      <c r="AK18" s="45">
        <f>(AU18)-SUM(AH18:AJ18)</f>
        <v>1498000000</v>
      </c>
      <c r="AL18" s="167"/>
      <c r="AP18" s="46">
        <v>4587000000</v>
      </c>
      <c r="AQ18" s="46">
        <v>5775000000</v>
      </c>
      <c r="AR18" s="46">
        <v>5963000000</v>
      </c>
      <c r="AS18" s="46">
        <v>5291000000</v>
      </c>
      <c r="AT18" s="46">
        <v>5084000000</v>
      </c>
      <c r="AU18" s="46">
        <v>4155000000</v>
      </c>
      <c r="AV18" s="167"/>
    </row>
    <row r="19" ht="14.166666666666666" customHeight="1">
      <c r="A19" t="s" s="252">
        <v>196</v>
      </c>
      <c r="B19" s="255">
        <v>31000000</v>
      </c>
      <c r="C19" s="256">
        <v>28000000</v>
      </c>
      <c r="D19" s="52">
        <v>31000000</v>
      </c>
      <c r="E19" s="39">
        <v>31000000</v>
      </c>
      <c r="F19" s="255">
        <v>14000000</v>
      </c>
      <c r="G19" s="256">
        <v>20000000</v>
      </c>
      <c r="H19" s="52">
        <v>34000000</v>
      </c>
      <c r="I19" s="39">
        <v>36000000</v>
      </c>
      <c r="J19" s="255">
        <v>31000000</v>
      </c>
      <c r="K19" s="256">
        <v>38000000</v>
      </c>
      <c r="L19" s="52">
        <v>35000000</v>
      </c>
      <c r="M19" s="39">
        <v>35000000</v>
      </c>
      <c r="N19" s="255">
        <v>35000000</v>
      </c>
      <c r="O19" s="256">
        <v>38000000</v>
      </c>
      <c r="P19" s="52">
        <v>39000000</v>
      </c>
      <c r="Q19" s="39">
        <v>39000000</v>
      </c>
      <c r="R19" s="255">
        <v>44000000</v>
      </c>
      <c r="S19" s="256">
        <v>42000000</v>
      </c>
      <c r="T19" s="52">
        <v>44000000</v>
      </c>
      <c r="U19" s="39">
        <v>39000000</v>
      </c>
      <c r="V19" s="255">
        <v>36000000</v>
      </c>
      <c r="W19" s="256">
        <v>24000000</v>
      </c>
      <c r="X19" s="52">
        <v>24000000</v>
      </c>
      <c r="Y19" s="39">
        <v>34000000</v>
      </c>
      <c r="Z19" s="255">
        <v>32000000</v>
      </c>
      <c r="AA19" s="256">
        <v>29000000</v>
      </c>
      <c r="AB19" s="52">
        <v>32000000</v>
      </c>
      <c r="AC19" s="39">
        <v>27000000</v>
      </c>
      <c r="AD19" s="255">
        <v>27000000</v>
      </c>
      <c r="AE19" s="256">
        <v>33000000</v>
      </c>
      <c r="AF19" s="52">
        <v>38000000</v>
      </c>
      <c r="AG19" s="38">
        <v>36000000</v>
      </c>
      <c r="AH19" s="38">
        <v>37000000</v>
      </c>
      <c r="AI19" s="39">
        <v>49000000</v>
      </c>
      <c r="AJ19" s="274"/>
      <c r="AK19" s="39">
        <f>(AU19)-SUM(AH19:AJ19)</f>
        <v>44000000</v>
      </c>
      <c r="AL19" s="167"/>
      <c r="AP19" s="40">
        <v>151000000</v>
      </c>
      <c r="AQ19" s="40">
        <v>169000000</v>
      </c>
      <c r="AR19" s="40">
        <v>118000000</v>
      </c>
      <c r="AS19" s="40">
        <v>120000000</v>
      </c>
      <c r="AT19" s="40">
        <v>134000000</v>
      </c>
      <c r="AU19" s="40">
        <v>130000000</v>
      </c>
      <c r="AV19" s="167"/>
    </row>
    <row r="20" ht="15" customHeight="1">
      <c r="A20" t="s" s="257">
        <v>251</v>
      </c>
      <c r="B20" s="258">
        <f>SUM(B17:B19)</f>
        <v>2269000000</v>
      </c>
      <c r="C20" s="259">
        <f>SUM(C17:C19)</f>
        <v>2290000000</v>
      </c>
      <c r="D20" s="260">
        <f>SUM(D17:D19)</f>
        <v>2445000000</v>
      </c>
      <c r="E20" s="261">
        <f>SUM(E17:E19)</f>
        <v>2403000000</v>
      </c>
      <c r="F20" s="258">
        <f>SUM(F17:F19)</f>
        <v>2094000000</v>
      </c>
      <c r="G20" s="259">
        <f>SUM(G17:G19)</f>
        <v>2217000000</v>
      </c>
      <c r="H20" s="260">
        <f>SUM(H17:H19)</f>
        <v>2265000000</v>
      </c>
      <c r="I20" s="261">
        <f>SUM(I17:I19)</f>
        <v>2301000000</v>
      </c>
      <c r="J20" s="258">
        <f>SUM(J17:J19)</f>
        <v>2021000000</v>
      </c>
      <c r="K20" s="259">
        <f>SUM(K17:K19)</f>
        <v>1817000000</v>
      </c>
      <c r="L20" s="260">
        <f>SUM(L17:L19)</f>
        <v>2267000000</v>
      </c>
      <c r="M20" s="261">
        <f>SUM(M17:M19)</f>
        <v>2507000000</v>
      </c>
      <c r="N20" s="258">
        <v>2567000000</v>
      </c>
      <c r="O20" s="259">
        <v>2596000000</v>
      </c>
      <c r="P20" s="260">
        <v>2861000000</v>
      </c>
      <c r="Q20" s="261">
        <v>3039000000</v>
      </c>
      <c r="R20" s="258">
        <v>3136000000</v>
      </c>
      <c r="S20" s="259">
        <v>3312000000</v>
      </c>
      <c r="T20" s="260">
        <v>3445000000</v>
      </c>
      <c r="U20" s="261">
        <v>3312000000</v>
      </c>
      <c r="V20" s="258">
        <v>3121000000</v>
      </c>
      <c r="W20" s="259">
        <v>3299000000</v>
      </c>
      <c r="X20" s="260">
        <v>3434000000</v>
      </c>
      <c r="Y20" s="261">
        <v>3422000000</v>
      </c>
      <c r="Z20" s="258">
        <v>3126000000</v>
      </c>
      <c r="AA20" s="259">
        <v>3127000000</v>
      </c>
      <c r="AB20" s="260">
        <v>3250000000</v>
      </c>
      <c r="AC20" s="261">
        <v>3111000000</v>
      </c>
      <c r="AD20" s="258">
        <v>2835000000</v>
      </c>
      <c r="AE20" s="259">
        <v>2926000000</v>
      </c>
      <c r="AF20" s="260">
        <v>3173000000</v>
      </c>
      <c r="AG20" s="260">
        <v>3335000000</v>
      </c>
      <c r="AH20" s="260">
        <v>3181000000</v>
      </c>
      <c r="AI20" s="261">
        <v>3496000000</v>
      </c>
      <c r="AJ20" s="276"/>
      <c r="AK20" s="261">
        <f>(AU20)-SUM(AH20:AJ20)</f>
        <v>3786000000</v>
      </c>
      <c r="AL20" s="167"/>
      <c r="AP20" s="262">
        <v>11063000000</v>
      </c>
      <c r="AQ20" s="262">
        <v>13205000000</v>
      </c>
      <c r="AR20" s="262">
        <v>13276000000</v>
      </c>
      <c r="AS20" s="262">
        <v>12614000000</v>
      </c>
      <c r="AT20" s="262">
        <v>12269000000</v>
      </c>
      <c r="AU20" s="262">
        <v>10463000000</v>
      </c>
      <c r="AV20" s="167"/>
    </row>
    <row r="21" ht="14.166666666666666" customHeight="1">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P21" s="97"/>
      <c r="AQ21" s="97"/>
      <c r="AR21" s="97"/>
      <c r="AS21" s="97"/>
      <c r="AT21" s="97"/>
      <c r="AU21" s="97"/>
    </row>
    <row r="22" ht="17.5" customHeight="1">
      <c r="AI22" s="22"/>
    </row>
    <row r="23" ht="17.5" customHeight="1">
      <c r="A23" t="s" s="23">
        <v>256</v>
      </c>
      <c r="AI23" s="24"/>
      <c r="AU23" t="s" s="246">
        <v>49</v>
      </c>
    </row>
    <row r="24" ht="15" customHeight="1">
      <c r="A24" t="s" s="124">
        <v>50</v>
      </c>
      <c r="B24" t="s" s="125">
        <v>51</v>
      </c>
      <c r="C24" t="s" s="126">
        <v>52</v>
      </c>
      <c r="D24" t="s" s="126">
        <v>53</v>
      </c>
      <c r="E24" t="s" s="127">
        <v>54</v>
      </c>
      <c r="F24" t="s" s="125">
        <v>55</v>
      </c>
      <c r="G24" t="s" s="126">
        <v>56</v>
      </c>
      <c r="H24" t="s" s="126">
        <v>57</v>
      </c>
      <c r="I24" t="s" s="127">
        <v>58</v>
      </c>
      <c r="J24" t="s" s="125">
        <v>59</v>
      </c>
      <c r="K24" t="s" s="126">
        <v>60</v>
      </c>
      <c r="L24" t="s" s="126">
        <v>61</v>
      </c>
      <c r="M24" t="s" s="127">
        <v>62</v>
      </c>
      <c r="N24" t="s" s="125">
        <v>63</v>
      </c>
      <c r="O24" t="s" s="126">
        <v>64</v>
      </c>
      <c r="P24" t="s" s="126">
        <v>65</v>
      </c>
      <c r="Q24" t="s" s="127">
        <v>66</v>
      </c>
      <c r="R24" t="s" s="125">
        <v>67</v>
      </c>
      <c r="S24" t="s" s="126">
        <v>68</v>
      </c>
      <c r="T24" t="s" s="126">
        <v>69</v>
      </c>
      <c r="U24" t="s" s="127">
        <v>70</v>
      </c>
      <c r="V24" t="s" s="125">
        <v>71</v>
      </c>
      <c r="W24" t="s" s="126">
        <v>72</v>
      </c>
      <c r="X24" t="s" s="126">
        <v>73</v>
      </c>
      <c r="Y24" t="s" s="127">
        <v>74</v>
      </c>
      <c r="Z24" t="s" s="125">
        <v>75</v>
      </c>
      <c r="AA24" t="s" s="126">
        <v>76</v>
      </c>
      <c r="AB24" t="s" s="126">
        <v>77</v>
      </c>
      <c r="AC24" t="s" s="127">
        <v>78</v>
      </c>
      <c r="AD24" t="s" s="125">
        <v>79</v>
      </c>
      <c r="AE24" t="s" s="126">
        <v>80</v>
      </c>
      <c r="AF24" t="s" s="126">
        <v>81</v>
      </c>
      <c r="AG24" t="s" s="126">
        <v>82</v>
      </c>
      <c r="AH24" t="s" s="126">
        <v>83</v>
      </c>
      <c r="AI24" t="s" s="127">
        <v>84</v>
      </c>
      <c r="AJ24" s="125"/>
      <c r="AK24" t="s" s="127">
        <v>85</v>
      </c>
      <c r="AL24" s="105"/>
      <c r="AM24" s="174">
        <v>2018</v>
      </c>
      <c r="AN24" s="174">
        <v>2019</v>
      </c>
      <c r="AO24" s="174">
        <v>2020</v>
      </c>
      <c r="AP24" s="174">
        <v>2021</v>
      </c>
      <c r="AQ24" s="174">
        <v>2022</v>
      </c>
      <c r="AR24" s="174">
        <v>2023</v>
      </c>
      <c r="AS24" s="174">
        <v>2024</v>
      </c>
      <c r="AT24" s="174">
        <v>2025</v>
      </c>
      <c r="AU24" s="174">
        <v>2026</v>
      </c>
      <c r="AV24" s="167"/>
    </row>
    <row r="25" ht="14.166666666666666" customHeight="1">
      <c r="A25" t="s" s="101">
        <v>257</v>
      </c>
      <c r="B25" s="247">
        <v>637000000</v>
      </c>
      <c r="C25" s="248">
        <v>659000000</v>
      </c>
      <c r="D25" s="249">
        <v>637000000</v>
      </c>
      <c r="E25" s="250">
        <v>667000000</v>
      </c>
      <c r="F25" s="247">
        <v>585000000</v>
      </c>
      <c r="G25" s="248">
        <v>595000000</v>
      </c>
      <c r="H25" s="249">
        <v>589000000</v>
      </c>
      <c r="I25" s="250">
        <v>634000000</v>
      </c>
      <c r="J25" s="247">
        <v>558000000</v>
      </c>
      <c r="K25" s="248">
        <v>532000000</v>
      </c>
      <c r="L25" s="249">
        <v>616000000</v>
      </c>
      <c r="M25" s="250">
        <v>706000000</v>
      </c>
      <c r="N25" s="247">
        <v>774000000</v>
      </c>
      <c r="O25" s="248">
        <v>786000000</v>
      </c>
      <c r="P25" s="249">
        <v>861000000</v>
      </c>
      <c r="Q25" s="250">
        <v>901000000</v>
      </c>
      <c r="R25" s="247">
        <v>893000000</v>
      </c>
      <c r="S25" s="248">
        <v>979000000</v>
      </c>
      <c r="T25" s="249">
        <v>931000000</v>
      </c>
      <c r="U25" s="250">
        <v>994000000</v>
      </c>
      <c r="V25" s="247">
        <v>874000000</v>
      </c>
      <c r="W25" s="248">
        <v>969000000</v>
      </c>
      <c r="X25" s="249">
        <v>1028000000</v>
      </c>
      <c r="Y25" s="250">
        <v>1036000000</v>
      </c>
      <c r="Z25" s="247">
        <v>964000000</v>
      </c>
      <c r="AA25" s="248">
        <v>972000000</v>
      </c>
      <c r="AB25" s="249">
        <v>938000000</v>
      </c>
      <c r="AC25" s="250">
        <v>920000000</v>
      </c>
      <c r="AD25" s="247">
        <v>828000000</v>
      </c>
      <c r="AE25" s="248">
        <v>866000000</v>
      </c>
      <c r="AF25" s="249">
        <v>939000000</v>
      </c>
      <c r="AG25" s="249">
        <v>948000000</v>
      </c>
      <c r="AH25" s="249">
        <v>885000000</v>
      </c>
      <c r="AI25" s="250">
        <v>984000000</v>
      </c>
      <c r="AJ25" s="269"/>
      <c r="AK25" s="250">
        <f>(AU25)-SUM(AH25:AJ25)</f>
        <v>1066000000</v>
      </c>
      <c r="AL25" s="105"/>
      <c r="AM25" s="251">
        <v>2600000000</v>
      </c>
      <c r="AN25" s="251">
        <v>2403000000</v>
      </c>
      <c r="AO25" s="251">
        <v>2412000000</v>
      </c>
      <c r="AP25" s="251">
        <v>3322000000</v>
      </c>
      <c r="AQ25" s="251">
        <v>3797000000</v>
      </c>
      <c r="AR25" s="251">
        <v>3907000000</v>
      </c>
      <c r="AS25" s="251">
        <v>3794000000</v>
      </c>
      <c r="AT25" s="251">
        <v>3581000000</v>
      </c>
      <c r="AU25" s="251">
        <v>2935000000</v>
      </c>
      <c r="AV25" s="167"/>
    </row>
    <row r="26" ht="14.166666666666666" customHeight="1">
      <c r="A26" t="s" s="252">
        <v>258</v>
      </c>
      <c r="B26" s="205">
        <v>570000000</v>
      </c>
      <c r="C26" s="206">
        <v>558000000</v>
      </c>
      <c r="D26" s="44">
        <v>642000000</v>
      </c>
      <c r="E26" s="45">
        <v>629000000</v>
      </c>
      <c r="F26" s="205">
        <v>515000000</v>
      </c>
      <c r="G26" s="206">
        <v>520000000</v>
      </c>
      <c r="H26" s="44">
        <v>594000000</v>
      </c>
      <c r="I26" s="45">
        <v>598000000</v>
      </c>
      <c r="J26" s="205">
        <v>517000000</v>
      </c>
      <c r="K26" s="206">
        <v>477000000</v>
      </c>
      <c r="L26" s="44">
        <v>654000000</v>
      </c>
      <c r="M26" s="45">
        <v>750000000</v>
      </c>
      <c r="N26" s="205">
        <v>682000000</v>
      </c>
      <c r="O26" s="206">
        <v>683000000</v>
      </c>
      <c r="P26" s="44">
        <v>765000000</v>
      </c>
      <c r="Q26" s="45">
        <v>841000000</v>
      </c>
      <c r="R26" s="205">
        <v>851000000</v>
      </c>
      <c r="S26" s="206">
        <v>817000000</v>
      </c>
      <c r="T26" s="44">
        <v>1007000000</v>
      </c>
      <c r="U26" s="45">
        <v>903000000</v>
      </c>
      <c r="V26" s="205">
        <v>803000000</v>
      </c>
      <c r="W26" s="206">
        <v>816000000</v>
      </c>
      <c r="X26" s="44">
        <v>925000000</v>
      </c>
      <c r="Y26" s="45">
        <v>920000000</v>
      </c>
      <c r="Z26" s="205">
        <v>797000000</v>
      </c>
      <c r="AA26" s="206">
        <v>806000000</v>
      </c>
      <c r="AB26" s="44">
        <v>979000000</v>
      </c>
      <c r="AC26" s="45">
        <v>889000000</v>
      </c>
      <c r="AD26" s="205">
        <v>749000000</v>
      </c>
      <c r="AE26" s="206">
        <v>738000000</v>
      </c>
      <c r="AF26" s="44">
        <v>922000000</v>
      </c>
      <c r="AG26" s="44">
        <v>967000000</v>
      </c>
      <c r="AH26" s="44">
        <v>958000000</v>
      </c>
      <c r="AI26" s="45">
        <v>989000000</v>
      </c>
      <c r="AJ26" s="236"/>
      <c r="AK26" s="45">
        <f>(AU26)-SUM(AH26:AJ26)</f>
        <v>1182000000</v>
      </c>
      <c r="AL26" s="105"/>
      <c r="AM26" s="46">
        <v>2399000000</v>
      </c>
      <c r="AN26" s="46">
        <v>2227000000</v>
      </c>
      <c r="AO26" s="46">
        <v>2398000000</v>
      </c>
      <c r="AP26" s="46">
        <v>2971000000</v>
      </c>
      <c r="AQ26" s="46">
        <v>3578000000</v>
      </c>
      <c r="AR26" s="46">
        <v>3464000000</v>
      </c>
      <c r="AS26" s="46">
        <v>3471000000</v>
      </c>
      <c r="AT26" s="46">
        <v>3376000000</v>
      </c>
      <c r="AU26" s="46">
        <v>3129000000</v>
      </c>
      <c r="AV26" s="167"/>
    </row>
    <row r="27" ht="14.166666666666666" customHeight="1">
      <c r="A27" t="s" s="252">
        <v>259</v>
      </c>
      <c r="B27" s="205">
        <v>780000000</v>
      </c>
      <c r="C27" s="206">
        <v>758000000</v>
      </c>
      <c r="D27" s="44">
        <v>778000000</v>
      </c>
      <c r="E27" s="45">
        <v>745000000</v>
      </c>
      <c r="F27" s="205">
        <v>688000000</v>
      </c>
      <c r="G27" s="206">
        <v>677000000</v>
      </c>
      <c r="H27" s="44">
        <v>697000000</v>
      </c>
      <c r="I27" s="45">
        <v>669000000</v>
      </c>
      <c r="J27" s="205">
        <v>652000000</v>
      </c>
      <c r="K27" s="206">
        <v>471000000</v>
      </c>
      <c r="L27" s="44">
        <v>654000000</v>
      </c>
      <c r="M27" s="45">
        <v>722000000</v>
      </c>
      <c r="N27" s="205">
        <v>722000000</v>
      </c>
      <c r="O27" s="206">
        <v>695000000</v>
      </c>
      <c r="P27" s="44">
        <v>793000000</v>
      </c>
      <c r="Q27" s="45">
        <v>855000000</v>
      </c>
      <c r="R27" s="205">
        <v>928000000</v>
      </c>
      <c r="S27" s="206">
        <v>963000000</v>
      </c>
      <c r="T27" s="44">
        <v>977000000</v>
      </c>
      <c r="U27" s="45">
        <v>945000000</v>
      </c>
      <c r="V27" s="205">
        <v>1050000000</v>
      </c>
      <c r="W27" s="206">
        <v>1097000000</v>
      </c>
      <c r="X27" s="44">
        <v>1061000000</v>
      </c>
      <c r="Y27" s="45">
        <v>933000000</v>
      </c>
      <c r="Z27" s="205">
        <v>947000000</v>
      </c>
      <c r="AA27" s="206">
        <v>867000000</v>
      </c>
      <c r="AB27" s="44">
        <v>843000000</v>
      </c>
      <c r="AC27" s="45">
        <v>771000000</v>
      </c>
      <c r="AD27" s="205">
        <v>792000000</v>
      </c>
      <c r="AE27" s="206">
        <v>820000000</v>
      </c>
      <c r="AF27" s="44">
        <v>812000000</v>
      </c>
      <c r="AG27" s="44">
        <v>852000000</v>
      </c>
      <c r="AH27" s="44">
        <v>859000000</v>
      </c>
      <c r="AI27" s="45">
        <v>893000000</v>
      </c>
      <c r="AJ27" s="236"/>
      <c r="AK27" s="45">
        <f>(AU27)-SUM(AH27:AJ27)</f>
        <v>894000000</v>
      </c>
      <c r="AL27" s="105"/>
      <c r="AM27" s="46">
        <v>3061000000</v>
      </c>
      <c r="AN27" s="46">
        <v>2731000000</v>
      </c>
      <c r="AO27" s="46">
        <v>2499000000</v>
      </c>
      <c r="AP27" s="46">
        <v>3065000000</v>
      </c>
      <c r="AQ27" s="46">
        <v>3813000000</v>
      </c>
      <c r="AR27" s="46">
        <v>4141000000</v>
      </c>
      <c r="AS27" s="46">
        <v>3428000000</v>
      </c>
      <c r="AT27" s="46">
        <v>3276000000</v>
      </c>
      <c r="AU27" s="46">
        <v>2646000000</v>
      </c>
      <c r="AV27" s="167"/>
    </row>
    <row r="28" ht="14.166666666666666" customHeight="1">
      <c r="A28" t="s" s="252">
        <v>260</v>
      </c>
      <c r="B28" s="255">
        <v>282000000</v>
      </c>
      <c r="C28" s="256">
        <v>315000000</v>
      </c>
      <c r="D28" s="52">
        <v>388000000</v>
      </c>
      <c r="E28" s="39">
        <v>362000000</v>
      </c>
      <c r="F28" s="255">
        <v>306000000</v>
      </c>
      <c r="G28" s="256">
        <v>425000000</v>
      </c>
      <c r="H28" s="52">
        <v>385000000</v>
      </c>
      <c r="I28" s="39">
        <v>400000000</v>
      </c>
      <c r="J28" s="255">
        <v>294000000</v>
      </c>
      <c r="K28" s="256">
        <v>337000000</v>
      </c>
      <c r="L28" s="52">
        <v>343000000</v>
      </c>
      <c r="M28" s="39">
        <v>329000000</v>
      </c>
      <c r="N28" s="255">
        <v>389000000</v>
      </c>
      <c r="O28" s="256">
        <v>432000000</v>
      </c>
      <c r="P28" s="52">
        <v>442000000</v>
      </c>
      <c r="Q28" s="39">
        <v>442000000</v>
      </c>
      <c r="R28" s="255">
        <v>464000000</v>
      </c>
      <c r="S28" s="256">
        <v>553000000</v>
      </c>
      <c r="T28" s="52">
        <v>530000000</v>
      </c>
      <c r="U28" s="39">
        <v>470000000</v>
      </c>
      <c r="V28" s="255">
        <v>394000000</v>
      </c>
      <c r="W28" s="256">
        <v>417000000</v>
      </c>
      <c r="X28" s="52">
        <v>420000000</v>
      </c>
      <c r="Y28" s="39">
        <v>533000000</v>
      </c>
      <c r="Z28" s="255">
        <v>418000000</v>
      </c>
      <c r="AA28" s="256">
        <v>482000000</v>
      </c>
      <c r="AB28" s="52">
        <v>490000000</v>
      </c>
      <c r="AC28" s="39">
        <v>531000000</v>
      </c>
      <c r="AD28" s="255">
        <v>466000000</v>
      </c>
      <c r="AE28" s="256">
        <v>502000000</v>
      </c>
      <c r="AF28" s="52">
        <v>500000000</v>
      </c>
      <c r="AG28" s="38">
        <v>568000000</v>
      </c>
      <c r="AH28" s="38">
        <v>479000000</v>
      </c>
      <c r="AI28" s="39">
        <v>630000000</v>
      </c>
      <c r="AJ28" s="274"/>
      <c r="AK28" s="39">
        <f>(AU28)-SUM(AH28:AJ28)</f>
        <v>644000000</v>
      </c>
      <c r="AL28" s="105"/>
      <c r="AM28" s="40">
        <v>1347000000</v>
      </c>
      <c r="AN28" s="40">
        <v>1516000000</v>
      </c>
      <c r="AO28" s="40">
        <v>1303000000</v>
      </c>
      <c r="AP28" s="40">
        <v>1705000000</v>
      </c>
      <c r="AQ28" s="40">
        <v>2017000000</v>
      </c>
      <c r="AR28" s="40">
        <v>1764000000</v>
      </c>
      <c r="AS28" s="40">
        <v>1921000000</v>
      </c>
      <c r="AT28" s="40">
        <v>2036000000</v>
      </c>
      <c r="AU28" s="40">
        <v>1753000000</v>
      </c>
      <c r="AV28" s="167"/>
    </row>
    <row r="29" ht="15" customHeight="1">
      <c r="A29" t="s" s="257">
        <v>251</v>
      </c>
      <c r="B29" s="258">
        <v>2269000000</v>
      </c>
      <c r="C29" s="259">
        <v>2290000000</v>
      </c>
      <c r="D29" s="260">
        <v>2445000000</v>
      </c>
      <c r="E29" s="261">
        <v>2403000000</v>
      </c>
      <c r="F29" s="258">
        <v>2094000000</v>
      </c>
      <c r="G29" s="259">
        <v>2217000000</v>
      </c>
      <c r="H29" s="260">
        <v>2265000000</v>
      </c>
      <c r="I29" s="261">
        <v>2301000000</v>
      </c>
      <c r="J29" s="258">
        <v>2021000000</v>
      </c>
      <c r="K29" s="259">
        <v>1817000000</v>
      </c>
      <c r="L29" s="260">
        <v>2267000000</v>
      </c>
      <c r="M29" s="261">
        <v>2507000000</v>
      </c>
      <c r="N29" s="258">
        <v>2567000000</v>
      </c>
      <c r="O29" s="259">
        <v>2596000000</v>
      </c>
      <c r="P29" s="260">
        <v>2861000000</v>
      </c>
      <c r="Q29" s="261">
        <v>3039000000</v>
      </c>
      <c r="R29" s="258">
        <v>3136000000</v>
      </c>
      <c r="S29" s="259">
        <v>3312000000</v>
      </c>
      <c r="T29" s="260">
        <v>3445000000</v>
      </c>
      <c r="U29" s="261">
        <v>3312000000</v>
      </c>
      <c r="V29" s="258">
        <v>3121000000</v>
      </c>
      <c r="W29" s="259">
        <v>3299000000</v>
      </c>
      <c r="X29" s="260">
        <v>3434000000</v>
      </c>
      <c r="Y29" s="261">
        <v>3422000000</v>
      </c>
      <c r="Z29" s="258">
        <v>3126000000</v>
      </c>
      <c r="AA29" s="259">
        <v>3127000000</v>
      </c>
      <c r="AB29" s="260">
        <v>3250000000</v>
      </c>
      <c r="AC29" s="261">
        <v>3111000000</v>
      </c>
      <c r="AD29" s="258">
        <v>2835000000</v>
      </c>
      <c r="AE29" s="259">
        <v>2926000000</v>
      </c>
      <c r="AF29" s="260">
        <v>3173000000</v>
      </c>
      <c r="AG29" s="260">
        <v>3335000000</v>
      </c>
      <c r="AH29" s="260">
        <v>3181000000</v>
      </c>
      <c r="AI29" s="261">
        <v>3496000000</v>
      </c>
      <c r="AJ29" s="276"/>
      <c r="AK29" s="261">
        <f>(AU29)-SUM(AH29:AJ29)</f>
        <v>3786000000</v>
      </c>
      <c r="AL29" s="105"/>
      <c r="AM29" s="262">
        <v>9407000000</v>
      </c>
      <c r="AN29" s="262">
        <v>8877000000</v>
      </c>
      <c r="AO29" s="262">
        <v>8612000000</v>
      </c>
      <c r="AP29" s="262">
        <v>11063000000</v>
      </c>
      <c r="AQ29" s="262">
        <v>13205000000</v>
      </c>
      <c r="AR29" s="262">
        <v>13276000000</v>
      </c>
      <c r="AS29" s="262">
        <v>12614000000</v>
      </c>
      <c r="AT29" s="262">
        <v>12269000000</v>
      </c>
      <c r="AU29" s="262">
        <v>10463000000</v>
      </c>
      <c r="AV29" s="167"/>
    </row>
    <row r="30" ht="14.166666666666666" customHeight="1">
      <c r="A30" s="97"/>
      <c r="B30" s="97"/>
      <c r="C30" s="97"/>
      <c r="D30" s="97"/>
      <c r="E30" s="97"/>
      <c r="F30" s="97"/>
      <c r="G30" s="97"/>
      <c r="H30" s="97"/>
      <c r="I30" s="97"/>
      <c r="J30" s="97"/>
      <c r="K30" s="97"/>
      <c r="L30" s="97"/>
      <c r="M30" s="97"/>
      <c r="N30" s="97"/>
      <c r="O30" s="277"/>
      <c r="P30" s="278"/>
      <c r="Q30" s="279"/>
      <c r="R30" s="97"/>
      <c r="S30" s="97"/>
      <c r="T30" s="97"/>
      <c r="U30" s="97"/>
      <c r="V30" s="97"/>
      <c r="W30" s="97"/>
      <c r="X30" s="97"/>
      <c r="Y30" s="97"/>
      <c r="Z30" s="97"/>
      <c r="AA30" s="97"/>
      <c r="AB30" s="97"/>
      <c r="AC30" s="97"/>
      <c r="AD30" s="97"/>
      <c r="AE30" s="97"/>
      <c r="AF30" s="97"/>
      <c r="AG30" s="97"/>
      <c r="AH30" s="97"/>
      <c r="AI30" s="97"/>
      <c r="AJ30" s="97"/>
      <c r="AK30" s="97"/>
      <c r="AM30" s="97"/>
      <c r="AN30" s="97"/>
      <c r="AO30" s="97"/>
      <c r="AP30" s="97"/>
      <c r="AQ30" s="97"/>
      <c r="AR30" s="97"/>
      <c r="AS30" s="97"/>
      <c r="AT30" s="97"/>
      <c r="AU30" s="97"/>
    </row>
    <row r="31" ht="14.166666666666666" customHeight="1">
      <c r="A31" t="s" s="264">
        <v>261</v>
      </c>
      <c r="AI31" s="22"/>
    </row>
    <row r="32" ht="14.166666666666666" customHeight="1">
      <c r="A32" t="s" s="264">
        <v>262</v>
      </c>
      <c r="AI32" s="22"/>
    </row>
    <row r="33" ht="14.166666666666666" customHeight="1">
      <c r="A33" t="s" s="264">
        <v>263</v>
      </c>
      <c r="AI33" s="22"/>
    </row>
    <row r="34" ht="14.166666666666666" customHeight="1">
      <c r="AI34" s="22"/>
    </row>
    <row r="35" ht="14.166666666666666" customHeight="1">
      <c r="AI35" s="22"/>
    </row>
    <row r="36" ht="15.833333333333334" customHeight="1">
      <c r="AI36" s="265"/>
    </row>
    <row r="37" customHeight="1" hidden="1">
      <c r="AI37" s="1"/>
    </row>
    <row r="38" ht="16.666666666666668" customHeight="1" hidden="1">
      <c r="A38" t="s" s="266">
        <v>264</v>
      </c>
      <c r="AI38" s="1"/>
    </row>
    <row r="39" ht="29.166666666666668" customHeight="1" hidden="1">
      <c r="A39" t="s" s="23">
        <v>265</v>
      </c>
      <c r="AI39" s="1"/>
    </row>
    <row r="40" ht="15.833333333333334" customHeight="1" hidden="1">
      <c r="A40" t="s" s="267">
        <v>50</v>
      </c>
      <c r="AI40" s="1"/>
    </row>
    <row r="41" ht="15.833333333333334" customHeight="1" hidden="1">
      <c r="A41" t="s" s="263">
        <v>266</v>
      </c>
      <c r="AI41" s="1"/>
    </row>
    <row r="42" customHeight="1" hidden="1">
      <c r="A42" s="263"/>
      <c r="AI42" s="1"/>
    </row>
    <row r="43" ht="15.833333333333334" customHeight="1" hidden="1">
      <c r="A43" t="s" s="263">
        <v>267</v>
      </c>
      <c r="AI43" s="1"/>
    </row>
    <row r="44" customHeight="1" hidden="1">
      <c r="A44" s="263"/>
      <c r="AI44" s="1"/>
    </row>
    <row r="45" ht="15.833333333333334" customHeight="1" hidden="1">
      <c r="A45" t="s" s="263">
        <v>268</v>
      </c>
      <c r="AI45" s="1"/>
    </row>
    <row r="46" customHeight="1" hidden="1">
      <c r="A46" s="263"/>
      <c r="AI46" s="1"/>
    </row>
    <row r="47" ht="15.833333333333334" customHeight="1" hidden="1">
      <c r="A47" t="s" s="263">
        <v>269</v>
      </c>
      <c r="AI47" s="1"/>
    </row>
    <row r="48" customHeight="1" hidden="1">
      <c r="A48" s="263"/>
      <c r="AI48" s="1"/>
    </row>
    <row r="49" ht="15.833333333333334" customHeight="1" hidden="1">
      <c r="A49" t="s" s="268">
        <v>270</v>
      </c>
      <c r="AI49" s="1"/>
    </row>
    <row r="50" customHeight="1">
      <c r="AI50" s="22"/>
    </row>
    <row r="51" customHeight="1">
      <c r="AI51" s="22"/>
    </row>
    <row r="52" ht="14.166666666666666" customHeight="1">
      <c r="AI52" s="22"/>
    </row>
    <row r="53" ht="14.166666666666666" customHeight="1">
      <c r="AI53" s="22"/>
    </row>
    <row r="54" ht="14.166666666666666" customHeight="1">
      <c r="AI54" s="22"/>
    </row>
    <row r="55" customHeight="1">
      <c r="AI55" s="1"/>
    </row>
    <row r="56" customHeight="1">
      <c r="AI56" s="1"/>
    </row>
    <row r="57" customHeight="1">
      <c r="AI57" s="1"/>
    </row>
    <row r="58" customHeight="1">
      <c r="AI58" s="1"/>
    </row>
    <row r="59" customHeight="1">
      <c r="AI59" s="1"/>
    </row>
    <row r="60" customHeight="1">
      <c r="AI60" s="1"/>
    </row>
    <row r="61" customHeight="1">
      <c r="AI61" s="1"/>
    </row>
    <row r="62" customHeight="1">
      <c r="AI62" s="1"/>
    </row>
    <row r="63" customHeight="1">
      <c r="AI63" s="1"/>
    </row>
  </sheetData>
  <mergeCells count="4">
    <mergeCell ref="A13:U13"/>
    <mergeCell ref="A31:U31"/>
    <mergeCell ref="A32:U32"/>
    <mergeCell ref="A33:U33"/>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32"/>
  <sheetViews>
    <sheetView showRuler="false" workbookViewId="0"/>
    <sheetView workbookViewId="0">
      <pane xSplit="1" topLeftCell="B1" activePane="topRight" state="frozen"/>
    </sheetView>
  </sheetViews>
  <sheetFormatPr baseColWidth="12" defaultRowHeight="15" x14ac:dyDescent="0"/>
  <cols>
    <col min="1" max="1" width="48.35" customWidth="1"/>
    <col min="2" max="2" width="9.13" customWidth="1"/>
    <col min="3" max="3" width="9.92" customWidth="1"/>
    <col min="4" max="4" width="9.92" customWidth="1"/>
    <col min="5" max="5" width="9.92" customWidth="1"/>
    <col min="6" max="6" width="9.92" customWidth="1"/>
    <col min="7" max="7" width="9.92" customWidth="1"/>
    <col min="8" max="8" width="9.92" customWidth="1"/>
    <col min="9" max="9" width="9.92" customWidth="1"/>
    <col min="10" max="10" width="9.92" customWidth="1"/>
    <col min="11" max="11" width="9.92" customWidth="1"/>
    <col min="12" max="12" width="9.92" customWidth="1"/>
    <col min="13" max="13" width="9.92" customWidth="1"/>
    <col min="14" max="14" width="9.92" customWidth="1"/>
    <col min="15" max="15" width="9.92" customWidth="1"/>
    <col min="16" max="16" width="9.92" customWidth="1"/>
    <col min="17" max="17" width="9.92" customWidth="1"/>
    <col min="18" max="18" width="9.92" customWidth="1"/>
    <col min="19" max="19" width="9.92" customWidth="1"/>
    <col min="20" max="20" width="9.92" customWidth="1"/>
    <col min="21" max="21" width="9.92" customWidth="1"/>
    <col min="22" max="22" width="9.92" customWidth="1"/>
    <col min="23" max="23" width="9.13" customWidth="1"/>
    <col min="24" max="24" width="9.29" customWidth="1"/>
    <col min="25" max="25" width="0" customWidth="1"/>
    <col min="26" max="26" width="9.29" customWidth="1"/>
    <col min="27" max="27" width="9.29" customWidth="1"/>
    <col min="28" max="28" width="9.29" customWidth="1"/>
    <col min="29" max="29" width="9.29" customWidth="1"/>
    <col min="30" max="30" width="9.29" customWidth="1"/>
    <col min="31" max="31" width="9.29" customWidth="1"/>
    <col min="32" max="32" width="9.29" customWidth="1"/>
    <col min="33" max="33" width="9.29" customWidth="1"/>
    <col min="34" max="34" width="9.29" customWidth="1"/>
    <col min="35" max="35" width="9.29" customWidth="1"/>
    <col min="36" max="36" width="9.29" customWidth="1"/>
    <col min="37" max="37" width="9.29" customWidth="1" hidden="1"/>
    <col min="38" max="38" width="9.29" customWidth="1"/>
    <col min="39" max="39" width="1.89" customWidth="1"/>
    <col min="40" max="40" width="13.07" customWidth="1"/>
    <col min="41" max="41" width="9.76" customWidth="1"/>
    <col min="42" max="42" width="9.76" customWidth="1"/>
    <col min="43" max="43" width="9.76" customWidth="1"/>
    <col min="44" max="44" width="9.76" customWidth="1"/>
    <col min="45" max="45" width="1.89" customWidth="1"/>
    <col min="46" max="46" width="10.55" customWidth="1"/>
    <col min="47" max="47" width="8.82" customWidth="1"/>
    <col min="48" max="48" width="15.12" customWidth="1"/>
    <col min="49" max="49" width="15.12" customWidth="1"/>
    <col min="50" max="50" width="37.95" customWidth="1"/>
    <col min="51" max="51" width="9.29" customWidth="1"/>
    <col min="52" max="52" width="8.98" customWidth="1"/>
    <col min="53" max="53" width="9.29" customWidth="1"/>
  </cols>
  <sheetData>
    <row r="1" ht="16.666666666666668" customHeight="1">
      <c r="A1" t="s" s="21">
        <v>47</v>
      </c>
      <c r="AJ1" s="22"/>
    </row>
    <row r="2" ht="17.5" customHeight="1">
      <c r="A2" t="s" s="23">
        <v>271</v>
      </c>
      <c r="AJ2" s="24"/>
      <c r="AW2" t="s" s="24">
        <v>49</v>
      </c>
    </row>
    <row r="3" ht="15" customHeight="1">
      <c r="A3" t="s" s="124">
        <v>50</v>
      </c>
      <c r="B3" t="s" s="125">
        <v>51</v>
      </c>
      <c r="C3" t="s" s="126">
        <v>52</v>
      </c>
      <c r="D3" t="s" s="126">
        <v>53</v>
      </c>
      <c r="E3" t="s" s="127">
        <v>54</v>
      </c>
      <c r="F3" t="s" s="125">
        <v>55</v>
      </c>
      <c r="G3" t="s" s="126">
        <v>56</v>
      </c>
      <c r="H3" t="s" s="126">
        <v>57</v>
      </c>
      <c r="I3" t="s" s="127">
        <v>58</v>
      </c>
      <c r="J3" t="s" s="125">
        <v>59</v>
      </c>
      <c r="K3" t="s" s="126">
        <v>60</v>
      </c>
      <c r="L3" t="s" s="126">
        <v>61</v>
      </c>
      <c r="M3" t="s" s="127">
        <v>62</v>
      </c>
      <c r="N3" t="s" s="125">
        <v>63</v>
      </c>
      <c r="O3" t="s" s="126">
        <v>64</v>
      </c>
      <c r="P3" t="s" s="126">
        <v>65</v>
      </c>
      <c r="Q3" t="s" s="127">
        <v>66</v>
      </c>
      <c r="R3" t="s" s="125">
        <v>67</v>
      </c>
      <c r="S3" t="s" s="126">
        <v>68</v>
      </c>
      <c r="T3" t="s" s="126">
        <v>69</v>
      </c>
      <c r="U3" t="s" s="127">
        <v>70</v>
      </c>
      <c r="V3" t="s" s="125">
        <v>71</v>
      </c>
      <c r="W3" t="s" s="126">
        <v>72</v>
      </c>
      <c r="X3" t="s" s="126">
        <v>73</v>
      </c>
      <c r="Y3" s="126"/>
      <c r="Z3" t="s" s="127">
        <v>74</v>
      </c>
      <c r="AA3" t="s" s="125">
        <v>75</v>
      </c>
      <c r="AB3" t="s" s="126">
        <v>76</v>
      </c>
      <c r="AC3" t="s" s="126">
        <v>77</v>
      </c>
      <c r="AD3" t="s" s="127">
        <v>78</v>
      </c>
      <c r="AE3" t="s" s="125">
        <v>79</v>
      </c>
      <c r="AF3" t="s" s="126">
        <v>80</v>
      </c>
      <c r="AG3" t="s" s="126">
        <v>81</v>
      </c>
      <c r="AH3" t="s" s="127">
        <v>82</v>
      </c>
      <c r="AI3" t="s" s="125">
        <v>83</v>
      </c>
      <c r="AJ3" t="s" s="127">
        <v>84</v>
      </c>
      <c r="AK3" s="125"/>
      <c r="AL3" t="s" s="127">
        <v>85</v>
      </c>
      <c r="AM3" s="105"/>
      <c r="AN3" s="174">
        <v>2018</v>
      </c>
      <c r="AO3" s="174">
        <v>2019</v>
      </c>
      <c r="AP3" s="174">
        <v>2020</v>
      </c>
      <c r="AQ3" s="174">
        <v>2021</v>
      </c>
      <c r="AR3" s="174">
        <v>2022</v>
      </c>
      <c r="AS3" s="364"/>
      <c r="AT3" s="174">
        <v>2023</v>
      </c>
      <c r="AU3" s="174">
        <v>2024</v>
      </c>
      <c r="AV3" s="174">
        <v>2025</v>
      </c>
      <c r="AW3" s="174">
        <v>2026</v>
      </c>
      <c r="AX3" s="167"/>
    </row>
    <row r="4" ht="14.166666666666666" customHeight="1">
      <c r="A4" s="365"/>
      <c r="B4" s="366"/>
      <c r="C4" s="367"/>
      <c r="D4" s="367"/>
      <c r="E4" s="280"/>
      <c r="F4" s="366"/>
      <c r="G4" s="367"/>
      <c r="H4" s="367"/>
      <c r="I4" s="280"/>
      <c r="J4" s="366"/>
      <c r="K4" s="367"/>
      <c r="L4" s="367"/>
      <c r="M4" s="280"/>
      <c r="N4" s="366"/>
      <c r="O4" s="367"/>
      <c r="P4" s="367"/>
      <c r="Q4" s="280"/>
      <c r="R4" s="366"/>
      <c r="S4" s="367"/>
      <c r="T4" s="367"/>
      <c r="U4" s="280"/>
      <c r="V4" s="366"/>
      <c r="W4" s="367"/>
      <c r="X4" s="367"/>
      <c r="Y4" s="367"/>
      <c r="Z4" s="280"/>
      <c r="AA4" s="366"/>
      <c r="AB4" s="367"/>
      <c r="AC4" s="367"/>
      <c r="AD4" s="280"/>
      <c r="AE4" s="366"/>
      <c r="AF4" s="367"/>
      <c r="AG4" s="367"/>
      <c r="AH4" s="367"/>
      <c r="AI4" s="367"/>
      <c r="AJ4" s="280"/>
      <c r="AK4" s="366"/>
      <c r="AL4" s="280"/>
      <c r="AM4" s="105"/>
      <c r="AN4" s="224"/>
      <c r="AO4" s="224"/>
      <c r="AP4" s="224"/>
      <c r="AQ4" s="224"/>
      <c r="AR4" s="224"/>
      <c r="AS4" s="368"/>
      <c r="AT4" s="224"/>
      <c r="AU4" s="224"/>
      <c r="AV4" s="224"/>
      <c r="AW4" s="224"/>
      <c r="AX4" s="167"/>
    </row>
    <row r="5" ht="14.166666666666666" customHeight="1">
      <c r="A5" t="s" s="281">
        <v>86</v>
      </c>
      <c r="B5" s="282">
        <v>2269000000</v>
      </c>
      <c r="C5" s="283">
        <v>2290000000</v>
      </c>
      <c r="D5" s="283">
        <v>2445000000</v>
      </c>
      <c r="E5" s="284">
        <v>2403000000</v>
      </c>
      <c r="F5" s="282">
        <v>2094000000</v>
      </c>
      <c r="G5" s="283">
        <v>2217000000</v>
      </c>
      <c r="H5" s="283">
        <v>2265000000</v>
      </c>
      <c r="I5" s="284">
        <v>2301000000</v>
      </c>
      <c r="J5" s="282">
        <v>2021000000</v>
      </c>
      <c r="K5" s="283">
        <v>1817000000</v>
      </c>
      <c r="L5" s="283">
        <v>2267000000</v>
      </c>
      <c r="M5" s="284">
        <v>2507000000</v>
      </c>
      <c r="N5" s="282">
        <v>2567000000</v>
      </c>
      <c r="O5" s="283">
        <v>2596000000</v>
      </c>
      <c r="P5" s="283">
        <v>2861000000</v>
      </c>
      <c r="Q5" s="284">
        <v>3039000000</v>
      </c>
      <c r="R5" s="282">
        <v>3136000000</v>
      </c>
      <c r="S5" s="283">
        <v>3312000000</v>
      </c>
      <c r="T5" s="283">
        <v>3445000000</v>
      </c>
      <c r="U5" s="284">
        <v>3312000000</v>
      </c>
      <c r="V5" s="282">
        <v>3121000000</v>
      </c>
      <c r="W5" s="283">
        <v>3299000000</v>
      </c>
      <c r="X5" s="283">
        <v>3434000000</v>
      </c>
      <c r="Y5" s="369"/>
      <c r="Z5" s="284">
        <v>3422000000</v>
      </c>
      <c r="AA5" s="282">
        <v>3126000000</v>
      </c>
      <c r="AB5" s="283">
        <v>3127000000</v>
      </c>
      <c r="AC5" s="283">
        <v>3250000000</v>
      </c>
      <c r="AD5" s="284">
        <v>3111000000</v>
      </c>
      <c r="AE5" s="282">
        <v>2835000000</v>
      </c>
      <c r="AF5" s="283">
        <v>2926000000</v>
      </c>
      <c r="AG5" s="283">
        <v>3173000000</v>
      </c>
      <c r="AH5" s="283">
        <v>3335000000</v>
      </c>
      <c r="AI5" s="283">
        <v>3181000000</v>
      </c>
      <c r="AJ5" s="284">
        <v>3496000000</v>
      </c>
      <c r="AK5" s="370"/>
      <c r="AL5" s="284">
        <f>AW5-SUM(AI5:AK5)</f>
        <v>3786000000</v>
      </c>
      <c r="AM5" s="105"/>
      <c r="AN5" s="285">
        <v>9407000000</v>
      </c>
      <c r="AO5" s="285">
        <v>8877000000</v>
      </c>
      <c r="AP5" s="285">
        <v>8612000000</v>
      </c>
      <c r="AQ5" s="285">
        <v>11063000000</v>
      </c>
      <c r="AR5" s="285">
        <v>13205000000</v>
      </c>
      <c r="AS5" s="371"/>
      <c r="AT5" s="285">
        <v>13276000000</v>
      </c>
      <c r="AU5" s="285">
        <v>12614000000</v>
      </c>
      <c r="AV5" s="285">
        <v>12269000000</v>
      </c>
      <c r="AW5" s="285">
        <v>10463000000</v>
      </c>
      <c r="AX5" s="167"/>
    </row>
    <row r="6" ht="14.166666666666666" customHeight="1">
      <c r="B6" s="372"/>
      <c r="C6" s="373"/>
      <c r="D6" s="373"/>
      <c r="E6" s="286"/>
      <c r="F6" s="372"/>
      <c r="G6" s="373"/>
      <c r="H6" s="373"/>
      <c r="I6" s="286"/>
      <c r="J6" s="372"/>
      <c r="K6" s="373"/>
      <c r="L6" s="373"/>
      <c r="M6" s="286"/>
      <c r="N6" s="372"/>
      <c r="O6" s="373"/>
      <c r="P6" s="373"/>
      <c r="Q6" s="286"/>
      <c r="R6" s="372"/>
      <c r="S6" s="373"/>
      <c r="T6" s="373"/>
      <c r="U6" s="286"/>
      <c r="V6" s="372"/>
      <c r="W6" s="373"/>
      <c r="X6" s="373"/>
      <c r="Y6" s="373"/>
      <c r="Z6" s="286"/>
      <c r="AA6" s="372"/>
      <c r="AB6" s="373"/>
      <c r="AC6" s="373"/>
      <c r="AD6" s="286"/>
      <c r="AE6" s="372"/>
      <c r="AF6" s="373"/>
      <c r="AG6" s="373"/>
      <c r="AH6" s="373"/>
      <c r="AI6" s="373"/>
      <c r="AJ6" s="286"/>
      <c r="AK6" s="372"/>
      <c r="AL6" s="286"/>
      <c r="AM6" s="105"/>
      <c r="AN6" s="105"/>
      <c r="AO6" s="105"/>
      <c r="AP6" s="105"/>
      <c r="AQ6" s="105"/>
      <c r="AR6" s="105"/>
      <c r="AS6" s="368"/>
      <c r="AT6" s="105"/>
      <c r="AU6" s="105"/>
      <c r="AV6" s="105"/>
      <c r="AW6" s="105"/>
      <c r="AX6" s="167"/>
    </row>
    <row r="7" ht="14.166666666666666" customHeight="1">
      <c r="A7" t="s" s="281">
        <v>272</v>
      </c>
      <c r="B7" s="282">
        <v>1172000000</v>
      </c>
      <c r="C7" s="283">
        <v>1180000000</v>
      </c>
      <c r="D7" s="283">
        <v>1256000000</v>
      </c>
      <c r="E7" s="284">
        <v>1243000000</v>
      </c>
      <c r="F7" s="282">
        <v>1072000000</v>
      </c>
      <c r="G7" s="283">
        <v>1151000000</v>
      </c>
      <c r="H7" s="283">
        <v>1186000000</v>
      </c>
      <c r="I7" s="284">
        <v>1209000000</v>
      </c>
      <c r="J7" s="282">
        <v>997000000</v>
      </c>
      <c r="K7" s="283">
        <v>860000000</v>
      </c>
      <c r="L7" s="283">
        <v>1090000000</v>
      </c>
      <c r="M7" s="284">
        <v>1288000000</v>
      </c>
      <c r="N7" s="282">
        <v>1355000000</v>
      </c>
      <c r="O7" s="283">
        <v>1422000000</v>
      </c>
      <c r="P7" s="283">
        <v>1583000000</v>
      </c>
      <c r="Q7" s="284">
        <v>1707000000</v>
      </c>
      <c r="R7" s="282">
        <v>1777000000</v>
      </c>
      <c r="S7" s="283">
        <v>1882000000</v>
      </c>
      <c r="T7" s="283">
        <v>1967000000</v>
      </c>
      <c r="U7" s="284">
        <v>1891000000</v>
      </c>
      <c r="V7" s="282">
        <v>1770000000</v>
      </c>
      <c r="W7" s="283">
        <v>1881000000</v>
      </c>
      <c r="X7" s="283">
        <v>1965000000</v>
      </c>
      <c r="Y7" s="369"/>
      <c r="Z7" s="284">
        <v>1937000000</v>
      </c>
      <c r="AA7" s="282">
        <v>1783000000</v>
      </c>
      <c r="AB7" s="283">
        <v>1792000000</v>
      </c>
      <c r="AC7" s="283">
        <v>1866000000</v>
      </c>
      <c r="AD7" s="284">
        <v>1678000000</v>
      </c>
      <c r="AE7" s="282">
        <v>1560000000</v>
      </c>
      <c r="AF7" s="283">
        <v>1562000000</v>
      </c>
      <c r="AG7" s="283">
        <v>1787000000</v>
      </c>
      <c r="AH7" s="283">
        <v>1807000000</v>
      </c>
      <c r="AI7" s="283">
        <v>1788000000</v>
      </c>
      <c r="AJ7" s="284">
        <v>2002000000</v>
      </c>
      <c r="AK7" s="370"/>
      <c r="AL7" s="284">
        <f>AW7-SUM(AI7:AK7)</f>
        <v>2189000000</v>
      </c>
      <c r="AM7" s="105"/>
      <c r="AN7" s="285">
        <v>4851000000</v>
      </c>
      <c r="AO7" s="285">
        <v>4618000000</v>
      </c>
      <c r="AP7" s="285">
        <v>4235000000</v>
      </c>
      <c r="AQ7" s="285">
        <v>6067000000</v>
      </c>
      <c r="AR7" s="285">
        <v>7517000000</v>
      </c>
      <c r="AS7" s="371"/>
      <c r="AT7" s="285">
        <v>7553000000</v>
      </c>
      <c r="AU7" s="285">
        <v>7119000000</v>
      </c>
      <c r="AV7" s="285">
        <v>6716000000</v>
      </c>
      <c r="AW7" s="285">
        <v>5979000000</v>
      </c>
      <c r="AX7" s="167"/>
    </row>
    <row r="8" ht="14.166666666666666" customHeight="1">
      <c r="A8" t="s" s="287">
        <v>273</v>
      </c>
      <c r="B8" s="288">
        <v>-19000000</v>
      </c>
      <c r="C8" s="289">
        <v>-20000000</v>
      </c>
      <c r="D8" s="289">
        <v>-20000000</v>
      </c>
      <c r="E8" s="290">
        <v>-19000000</v>
      </c>
      <c r="F8" s="288">
        <v>-17000000</v>
      </c>
      <c r="G8" s="289">
        <v>-20000000</v>
      </c>
      <c r="H8" s="289">
        <v>-19000000</v>
      </c>
      <c r="I8" s="290">
        <v>-28000000</v>
      </c>
      <c r="J8" s="288">
        <v>-36000000</v>
      </c>
      <c r="K8" s="289">
        <v>-20000000</v>
      </c>
      <c r="L8" s="289">
        <v>-22000000</v>
      </c>
      <c r="M8" s="290">
        <v>-21000000</v>
      </c>
      <c r="N8" s="288">
        <v>-18000000</v>
      </c>
      <c r="O8" s="289">
        <v>-18000000</v>
      </c>
      <c r="P8" s="289">
        <v>-20000000</v>
      </c>
      <c r="Q8" s="290">
        <v>-18000000</v>
      </c>
      <c r="R8" s="288">
        <v>-14000000</v>
      </c>
      <c r="S8" s="289">
        <v>-14000000</v>
      </c>
      <c r="T8" s="289">
        <v>-15000000</v>
      </c>
      <c r="U8" s="290">
        <v>-15000000</v>
      </c>
      <c r="V8" s="288">
        <v>-13000000</v>
      </c>
      <c r="W8" s="289">
        <v>-14000000</v>
      </c>
      <c r="X8" s="289">
        <v>-13000000</v>
      </c>
      <c r="Y8" s="373"/>
      <c r="Z8" s="290">
        <v>-13000000</v>
      </c>
      <c r="AA8" s="288">
        <v>-12000000</v>
      </c>
      <c r="AB8" s="289">
        <v>-12000000</v>
      </c>
      <c r="AC8" s="289">
        <v>-12000000</v>
      </c>
      <c r="AD8" s="290">
        <v>-11000000</v>
      </c>
      <c r="AE8" s="288">
        <v>-8000000</v>
      </c>
      <c r="AF8" s="289">
        <v>-7000000</v>
      </c>
      <c r="AG8" s="289">
        <v>-6000000</v>
      </c>
      <c r="AH8" s="289">
        <v>-7000000</v>
      </c>
      <c r="AI8" s="289">
        <v>-6000000</v>
      </c>
      <c r="AJ8" s="290">
        <v>-5000000</v>
      </c>
      <c r="AK8" s="372"/>
      <c r="AL8" s="290">
        <f>AW8-SUM(AI8:AK8)</f>
        <v>-6000000</v>
      </c>
      <c r="AM8" s="105"/>
      <c r="AN8" s="291">
        <v>-78000000</v>
      </c>
      <c r="AO8" s="291">
        <v>-84000000</v>
      </c>
      <c r="AP8" s="291">
        <v>-99000000</v>
      </c>
      <c r="AQ8" s="291">
        <v>-74000000</v>
      </c>
      <c r="AR8" s="291">
        <v>-58000000</v>
      </c>
      <c r="AS8" s="374"/>
      <c r="AT8" s="291">
        <v>-53000000</v>
      </c>
      <c r="AU8" s="291">
        <v>-47000000</v>
      </c>
      <c r="AV8" s="291">
        <v>-28000000</v>
      </c>
      <c r="AW8" s="291">
        <v>-17000000</v>
      </c>
      <c r="AX8" s="167"/>
    </row>
    <row r="9" ht="14.166666666666666" customHeight="1">
      <c r="A9" t="s" s="287">
        <v>29</v>
      </c>
      <c r="B9" s="288">
        <v>0</v>
      </c>
      <c r="C9" s="289">
        <v>0</v>
      </c>
      <c r="D9" s="289">
        <v>0</v>
      </c>
      <c r="E9" s="290">
        <v>0</v>
      </c>
      <c r="F9" s="288">
        <v>-4000000</v>
      </c>
      <c r="G9" s="289">
        <v>0</v>
      </c>
      <c r="H9" s="289">
        <v>1000000</v>
      </c>
      <c r="I9" s="290">
        <v>0</v>
      </c>
      <c r="J9" s="288">
        <v>-3000000</v>
      </c>
      <c r="K9" s="289">
        <v>0</v>
      </c>
      <c r="L9" s="289">
        <v>-12000000</v>
      </c>
      <c r="M9" s="290">
        <v>0</v>
      </c>
      <c r="N9" s="288">
        <v>0</v>
      </c>
      <c r="O9" s="289">
        <v>0</v>
      </c>
      <c r="P9" s="289">
        <v>0</v>
      </c>
      <c r="Q9" s="290">
        <v>0</v>
      </c>
      <c r="R9" s="288">
        <v>0</v>
      </c>
      <c r="S9" s="289">
        <v>3000000</v>
      </c>
      <c r="T9" s="289">
        <v>0</v>
      </c>
      <c r="U9" s="290">
        <v>0</v>
      </c>
      <c r="V9" s="288">
        <v>2000000</v>
      </c>
      <c r="W9" s="289">
        <v>0</v>
      </c>
      <c r="X9" s="289">
        <v>0</v>
      </c>
      <c r="Y9" s="373"/>
      <c r="Z9" s="290">
        <v>-13000000</v>
      </c>
      <c r="AA9" s="288">
        <v>-3000000</v>
      </c>
      <c r="AB9" s="289">
        <v>-4000000</v>
      </c>
      <c r="AC9" s="289">
        <v>0</v>
      </c>
      <c r="AD9" s="290">
        <v>-21000000</v>
      </c>
      <c r="AE9" s="288">
        <v>-4000000</v>
      </c>
      <c r="AF9" s="289">
        <v>-61000000</v>
      </c>
      <c r="AG9" s="289">
        <v>0</v>
      </c>
      <c r="AH9" s="289">
        <v>-14000000</v>
      </c>
      <c r="AI9" s="289">
        <v>1000000</v>
      </c>
      <c r="AJ9" s="290">
        <v>0</v>
      </c>
      <c r="AK9" s="372"/>
      <c r="AL9" s="290">
        <f>AW9-SUM(AI9:AK9)</f>
        <v>9000000</v>
      </c>
      <c r="AM9" s="105"/>
      <c r="AN9" s="291">
        <v>0</v>
      </c>
      <c r="AO9" s="291">
        <v>-3000000</v>
      </c>
      <c r="AP9" s="291">
        <v>-15000000</v>
      </c>
      <c r="AQ9" s="291">
        <v>0</v>
      </c>
      <c r="AR9" s="291">
        <v>3000000</v>
      </c>
      <c r="AS9" s="374"/>
      <c r="AT9" s="291">
        <v>-11000000</v>
      </c>
      <c r="AU9" s="291">
        <v>-28000000</v>
      </c>
      <c r="AV9" s="291">
        <v>-79000000</v>
      </c>
      <c r="AW9" s="291">
        <v>10000000</v>
      </c>
      <c r="AX9" s="167"/>
    </row>
    <row r="10" ht="14.166666666666666" customHeight="1">
      <c r="A10" t="s" s="287">
        <v>32</v>
      </c>
      <c r="B10" s="288">
        <v>-9000000</v>
      </c>
      <c r="C10" s="289">
        <v>-8000000</v>
      </c>
      <c r="D10" s="289">
        <v>-11000000</v>
      </c>
      <c r="E10" s="290">
        <v>-12000000</v>
      </c>
      <c r="F10" s="288">
        <v>-10000000</v>
      </c>
      <c r="G10" s="289">
        <v>-10000000</v>
      </c>
      <c r="H10" s="289">
        <v>-11000000</v>
      </c>
      <c r="I10" s="290">
        <v>-11000000</v>
      </c>
      <c r="J10" s="288">
        <v>-11000000</v>
      </c>
      <c r="K10" s="289">
        <v>-11000000</v>
      </c>
      <c r="L10" s="289">
        <v>-11000000</v>
      </c>
      <c r="M10" s="290">
        <v>-12000000</v>
      </c>
      <c r="N10" s="288">
        <v>-12000000</v>
      </c>
      <c r="O10" s="289">
        <v>-12000000</v>
      </c>
      <c r="P10" s="289">
        <v>-10000000</v>
      </c>
      <c r="Q10" s="290">
        <v>-11000000</v>
      </c>
      <c r="R10" s="288">
        <v>-11000000</v>
      </c>
      <c r="S10" s="289">
        <v>-12000000</v>
      </c>
      <c r="T10" s="289">
        <v>-12000000</v>
      </c>
      <c r="U10" s="290">
        <v>-12000000</v>
      </c>
      <c r="V10" s="288">
        <v>-13000000</v>
      </c>
      <c r="W10" s="289">
        <v>-13000000</v>
      </c>
      <c r="X10" s="289">
        <v>-14000000</v>
      </c>
      <c r="Y10" s="373"/>
      <c r="Z10" s="290">
        <v>-14000000</v>
      </c>
      <c r="AA10" s="288">
        <v>-15000000</v>
      </c>
      <c r="AB10" s="289">
        <v>-15000000</v>
      </c>
      <c r="AC10" s="289">
        <v>-14000000</v>
      </c>
      <c r="AD10" s="290">
        <v>-15000000</v>
      </c>
      <c r="AE10" s="288">
        <v>-16000000</v>
      </c>
      <c r="AF10" s="289">
        <v>-14000000</v>
      </c>
      <c r="AG10" s="289">
        <v>-15000000</v>
      </c>
      <c r="AH10" s="289">
        <v>-14000000</v>
      </c>
      <c r="AI10" s="289">
        <v>-13000000</v>
      </c>
      <c r="AJ10" s="290">
        <v>-12000000</v>
      </c>
      <c r="AK10" s="372"/>
      <c r="AL10" s="290">
        <f>AW10-SUM(AI10:AK10)</f>
        <v>-14000000</v>
      </c>
      <c r="AM10" s="105"/>
      <c r="AN10" s="291">
        <v>-40000000</v>
      </c>
      <c r="AO10" s="291">
        <v>-42000000</v>
      </c>
      <c r="AP10" s="291">
        <v>-45000000</v>
      </c>
      <c r="AQ10" s="291">
        <v>-45000000</v>
      </c>
      <c r="AR10" s="291">
        <v>-47000000</v>
      </c>
      <c r="AS10" s="374"/>
      <c r="AT10" s="291">
        <v>-54000000</v>
      </c>
      <c r="AU10" s="291">
        <v>-59000000</v>
      </c>
      <c r="AV10" s="291">
        <v>-59000000</v>
      </c>
      <c r="AW10" s="291">
        <v>-39000000</v>
      </c>
      <c r="AX10" s="167"/>
    </row>
    <row r="11" ht="14.166666666666666" customHeight="1">
      <c r="A11" t="s" s="287">
        <v>274</v>
      </c>
      <c r="B11" s="288">
        <v>0</v>
      </c>
      <c r="C11" s="289">
        <v>-2000000</v>
      </c>
      <c r="D11" s="289">
        <v>-8000000</v>
      </c>
      <c r="E11" s="290">
        <v>-1000000</v>
      </c>
      <c r="F11" s="288">
        <v>-1000000</v>
      </c>
      <c r="G11" s="289">
        <v>0</v>
      </c>
      <c r="H11" s="289">
        <v>-1000000</v>
      </c>
      <c r="I11" s="290">
        <v>0</v>
      </c>
      <c r="J11" s="288">
        <v>0</v>
      </c>
      <c r="K11" s="289">
        <v>-1000000</v>
      </c>
      <c r="L11" s="289">
        <v>0</v>
      </c>
      <c r="M11" s="290">
        <v>0</v>
      </c>
      <c r="N11" s="288">
        <v>0</v>
      </c>
      <c r="O11" s="289">
        <v>0</v>
      </c>
      <c r="P11" s="289">
        <v>0</v>
      </c>
      <c r="Q11" s="290">
        <v>0</v>
      </c>
      <c r="R11" s="288">
        <v>0</v>
      </c>
      <c r="S11" s="289">
        <v>0</v>
      </c>
      <c r="T11" s="289">
        <v>0</v>
      </c>
      <c r="U11" s="290">
        <v>0</v>
      </c>
      <c r="V11" s="288">
        <v>0</v>
      </c>
      <c r="W11" s="289">
        <v>0</v>
      </c>
      <c r="X11" s="289">
        <v>0</v>
      </c>
      <c r="Y11" s="373"/>
      <c r="Z11" s="290">
        <v>0</v>
      </c>
      <c r="AA11" s="288">
        <v>0</v>
      </c>
      <c r="AB11" s="289">
        <v>0</v>
      </c>
      <c r="AC11" s="289">
        <v>0</v>
      </c>
      <c r="AD11" s="290">
        <v>0</v>
      </c>
      <c r="AE11" s="288">
        <v>0</v>
      </c>
      <c r="AF11" s="289">
        <v>0</v>
      </c>
      <c r="AG11" s="289">
        <v>0</v>
      </c>
      <c r="AH11" s="289">
        <v>0</v>
      </c>
      <c r="AI11" s="289">
        <v>0</v>
      </c>
      <c r="AJ11" s="290">
        <v>0</v>
      </c>
      <c r="AK11" s="372"/>
      <c r="AL11" s="290">
        <f>AW11-SUM(AI11:AK11)</f>
        <v>0</v>
      </c>
      <c r="AM11" s="105"/>
      <c r="AN11" s="291">
        <v>-11000000</v>
      </c>
      <c r="AO11" s="291">
        <v>-2000000</v>
      </c>
      <c r="AP11" s="291">
        <v>-1000000</v>
      </c>
      <c r="AQ11" s="291">
        <v>0</v>
      </c>
      <c r="AR11" s="291">
        <v>0</v>
      </c>
      <c r="AS11" s="374"/>
      <c r="AT11" s="291">
        <v>0</v>
      </c>
      <c r="AU11" s="291">
        <v>0</v>
      </c>
      <c r="AV11" s="291">
        <v>0</v>
      </c>
      <c r="AW11" s="291">
        <v>0</v>
      </c>
      <c r="AX11" s="167"/>
    </row>
    <row r="12" ht="14.166666666666666" customHeight="1">
      <c r="A12" t="s" s="287">
        <v>35</v>
      </c>
      <c r="B12" s="288">
        <v>0</v>
      </c>
      <c r="C12" s="289">
        <v>0</v>
      </c>
      <c r="D12" s="289">
        <v>0</v>
      </c>
      <c r="E12" s="290">
        <v>0</v>
      </c>
      <c r="F12" s="288">
        <v>0</v>
      </c>
      <c r="G12" s="289">
        <v>0</v>
      </c>
      <c r="H12" s="289">
        <v>0</v>
      </c>
      <c r="I12" s="290">
        <v>0</v>
      </c>
      <c r="J12" s="288">
        <v>0</v>
      </c>
      <c r="K12" s="289">
        <v>0</v>
      </c>
      <c r="L12" s="289">
        <v>0</v>
      </c>
      <c r="M12" s="290">
        <v>-5000000</v>
      </c>
      <c r="N12" s="288">
        <v>-7000000</v>
      </c>
      <c r="O12" s="289">
        <v>-4000000</v>
      </c>
      <c r="P12" s="289">
        <v>-4000000</v>
      </c>
      <c r="Q12" s="290">
        <v>-4000000</v>
      </c>
      <c r="R12" s="288">
        <v>-5000000</v>
      </c>
      <c r="S12" s="289">
        <v>-10000000</v>
      </c>
      <c r="T12" s="289">
        <v>-5000000</v>
      </c>
      <c r="U12" s="290">
        <v>-4000000</v>
      </c>
      <c r="V12" s="288">
        <v>-22000000</v>
      </c>
      <c r="W12" s="289">
        <v>-18000000</v>
      </c>
      <c r="X12" s="289">
        <v>-18000000</v>
      </c>
      <c r="Y12" s="373"/>
      <c r="Z12" s="290">
        <v>-33000000</v>
      </c>
      <c r="AA12" s="288">
        <v>-5000000</v>
      </c>
      <c r="AB12" s="289">
        <v>-10000000</v>
      </c>
      <c r="AC12" s="289">
        <v>0</v>
      </c>
      <c r="AD12" s="290">
        <v>-64000000</v>
      </c>
      <c r="AE12" s="288">
        <v>-3000000</v>
      </c>
      <c r="AF12" s="289">
        <v>-8000000</v>
      </c>
      <c r="AG12" s="289">
        <v>-2000000</v>
      </c>
      <c r="AH12" s="289">
        <v>-71000000</v>
      </c>
      <c r="AI12" s="289">
        <v>-9000000</v>
      </c>
      <c r="AJ12" s="290">
        <v>-9000000</v>
      </c>
      <c r="AK12" s="372"/>
      <c r="AL12" s="290">
        <f>AW12-SUM(AI12:AK12)</f>
        <v>-17000000</v>
      </c>
      <c r="AM12" s="105"/>
      <c r="AN12" s="291">
        <v>0</v>
      </c>
      <c r="AO12" s="291">
        <v>0</v>
      </c>
      <c r="AP12" s="291">
        <v>-5000000</v>
      </c>
      <c r="AQ12" s="291">
        <v>-19000000</v>
      </c>
      <c r="AR12" s="291">
        <v>-24000000</v>
      </c>
      <c r="AS12" s="374"/>
      <c r="AT12" s="291">
        <v>-91000000</v>
      </c>
      <c r="AU12" s="291">
        <v>-79000000</v>
      </c>
      <c r="AV12" s="291">
        <v>-84000000</v>
      </c>
      <c r="AW12" s="291">
        <v>-35000000</v>
      </c>
      <c r="AX12" s="167"/>
    </row>
    <row r="13" ht="14.166666666666666" customHeight="1">
      <c r="A13" t="s" s="287">
        <v>275</v>
      </c>
      <c r="B13" s="292">
        <v>0</v>
      </c>
      <c r="C13" s="293">
        <v>0</v>
      </c>
      <c r="D13" s="293">
        <v>0</v>
      </c>
      <c r="E13" s="294">
        <v>0</v>
      </c>
      <c r="F13" s="292">
        <v>0</v>
      </c>
      <c r="G13" s="293">
        <v>0</v>
      </c>
      <c r="H13" s="293">
        <v>0</v>
      </c>
      <c r="I13" s="294">
        <v>0</v>
      </c>
      <c r="J13" s="292">
        <v>0</v>
      </c>
      <c r="K13" s="293">
        <v>0</v>
      </c>
      <c r="L13" s="293">
        <v>0</v>
      </c>
      <c r="M13" s="294">
        <v>0</v>
      </c>
      <c r="N13" s="292">
        <v>0</v>
      </c>
      <c r="O13" s="293">
        <v>0</v>
      </c>
      <c r="P13" s="293">
        <v>0</v>
      </c>
      <c r="Q13" s="294">
        <v>0</v>
      </c>
      <c r="R13" s="292">
        <v>0</v>
      </c>
      <c r="S13" s="293">
        <v>0</v>
      </c>
      <c r="T13" s="293">
        <v>0</v>
      </c>
      <c r="U13" s="294">
        <v>0</v>
      </c>
      <c r="V13" s="292">
        <v>0</v>
      </c>
      <c r="W13" s="293">
        <v>0</v>
      </c>
      <c r="X13" s="293">
        <v>0</v>
      </c>
      <c r="Y13" s="375"/>
      <c r="Z13" s="294">
        <v>0</v>
      </c>
      <c r="AA13" s="292">
        <v>0</v>
      </c>
      <c r="AB13" s="293">
        <v>0</v>
      </c>
      <c r="AC13" s="293">
        <v>0</v>
      </c>
      <c r="AD13" s="294">
        <v>0</v>
      </c>
      <c r="AE13" s="292">
        <v>0</v>
      </c>
      <c r="AF13" s="293">
        <v>0</v>
      </c>
      <c r="AG13" s="293">
        <v>0</v>
      </c>
      <c r="AH13" s="293">
        <v>0</v>
      </c>
      <c r="AI13" s="293">
        <v>0</v>
      </c>
      <c r="AJ13" s="294">
        <v>0</v>
      </c>
      <c r="AK13" s="376"/>
      <c r="AL13" s="294">
        <f>AW13-SUM(AI13:AK13)</f>
        <v>0</v>
      </c>
      <c r="AM13" s="105"/>
      <c r="AN13" s="295">
        <v>0</v>
      </c>
      <c r="AO13" s="295">
        <v>0</v>
      </c>
      <c r="AP13" s="295">
        <v>0</v>
      </c>
      <c r="AQ13" s="295">
        <v>0</v>
      </c>
      <c r="AR13" s="295">
        <v>0</v>
      </c>
      <c r="AS13" s="374"/>
      <c r="AT13" s="295">
        <v>0</v>
      </c>
      <c r="AU13" s="295">
        <v>0</v>
      </c>
      <c r="AV13" s="295">
        <v>0</v>
      </c>
      <c r="AW13" s="295">
        <f>SUM(AE13:AH13)</f>
        <v>0</v>
      </c>
      <c r="AX13" s="167"/>
    </row>
    <row r="14" ht="14.166666666666666" customHeight="1">
      <c r="A14" t="s" s="281">
        <v>276</v>
      </c>
      <c r="B14" s="296">
        <v>1200000000</v>
      </c>
      <c r="C14" s="297">
        <v>1210000000</v>
      </c>
      <c r="D14" s="297">
        <v>1295000000</v>
      </c>
      <c r="E14" s="298">
        <v>1275000000</v>
      </c>
      <c r="F14" s="296">
        <v>1104000000</v>
      </c>
      <c r="G14" s="297">
        <v>1181000000</v>
      </c>
      <c r="H14" s="297">
        <v>1216000000</v>
      </c>
      <c r="I14" s="298">
        <v>1248000000</v>
      </c>
      <c r="J14" s="296">
        <v>1047000000</v>
      </c>
      <c r="K14" s="297">
        <v>892000000</v>
      </c>
      <c r="L14" s="297">
        <v>1135000000</v>
      </c>
      <c r="M14" s="298">
        <v>1326000000</v>
      </c>
      <c r="N14" s="296">
        <v>1392000000</v>
      </c>
      <c r="O14" s="297">
        <v>1456000000</v>
      </c>
      <c r="P14" s="297">
        <v>1617000000</v>
      </c>
      <c r="Q14" s="298">
        <v>1740000000</v>
      </c>
      <c r="R14" s="296">
        <v>1807000000</v>
      </c>
      <c r="S14" s="297">
        <v>1915000000</v>
      </c>
      <c r="T14" s="297">
        <v>1999000000</v>
      </c>
      <c r="U14" s="298">
        <v>1922000000</v>
      </c>
      <c r="V14" s="296">
        <v>1816000000</v>
      </c>
      <c r="W14" s="297">
        <v>1926000000</v>
      </c>
      <c r="X14" s="297">
        <v>2010000000</v>
      </c>
      <c r="Y14" s="377"/>
      <c r="Z14" s="298">
        <v>2010000000</v>
      </c>
      <c r="AA14" s="296">
        <v>1818000000</v>
      </c>
      <c r="AB14" s="297">
        <v>1833000000</v>
      </c>
      <c r="AC14" s="297">
        <v>1892000000</v>
      </c>
      <c r="AD14" s="298">
        <v>1789000000</v>
      </c>
      <c r="AE14" s="296">
        <v>1591000000</v>
      </c>
      <c r="AF14" s="297">
        <v>1652000000</v>
      </c>
      <c r="AG14" s="297">
        <v>1810000000</v>
      </c>
      <c r="AH14" s="297">
        <v>1913000000</v>
      </c>
      <c r="AI14" s="297">
        <v>1815000000</v>
      </c>
      <c r="AJ14" s="298">
        <v>2028000000</v>
      </c>
      <c r="AK14" s="317"/>
      <c r="AL14" s="298">
        <f>AW14-SUM(AI14:AK14)</f>
        <v>2217000000</v>
      </c>
      <c r="AM14" s="105"/>
      <c r="AN14" s="299">
        <v>4980000000</v>
      </c>
      <c r="AO14" s="299">
        <v>4749000000</v>
      </c>
      <c r="AP14" s="299">
        <v>4400000000</v>
      </c>
      <c r="AQ14" s="299">
        <v>6205000000</v>
      </c>
      <c r="AR14" s="299">
        <v>7643000000</v>
      </c>
      <c r="AS14" s="371"/>
      <c r="AT14" s="299">
        <v>7762000000</v>
      </c>
      <c r="AU14" s="299">
        <v>7332000000</v>
      </c>
      <c r="AV14" s="299">
        <v>6966000000</v>
      </c>
      <c r="AW14" s="299">
        <v>6060000000</v>
      </c>
      <c r="AX14" s="167"/>
    </row>
    <row r="15" ht="14.166666666666666" customHeight="1">
      <c r="B15" s="378"/>
      <c r="C15" s="379"/>
      <c r="D15" s="379"/>
      <c r="E15" s="300"/>
      <c r="F15" s="378"/>
      <c r="G15" s="379"/>
      <c r="H15" s="379"/>
      <c r="I15" s="300"/>
      <c r="J15" s="378"/>
      <c r="K15" s="379"/>
      <c r="L15" s="379"/>
      <c r="M15" s="300"/>
      <c r="N15" s="378"/>
      <c r="O15" s="379"/>
      <c r="P15" s="379"/>
      <c r="Q15" s="300"/>
      <c r="R15" s="378"/>
      <c r="S15" s="379"/>
      <c r="T15" s="379"/>
      <c r="U15" s="300"/>
      <c r="V15" s="378"/>
      <c r="W15" s="379"/>
      <c r="X15" s="379"/>
      <c r="Y15" s="379"/>
      <c r="Z15" s="300"/>
      <c r="AA15" s="378"/>
      <c r="AB15" s="379"/>
      <c r="AC15" s="379"/>
      <c r="AD15" s="300"/>
      <c r="AE15" s="378"/>
      <c r="AF15" s="379"/>
      <c r="AG15" s="379"/>
      <c r="AH15" s="379"/>
      <c r="AI15" s="379"/>
      <c r="AJ15" s="300"/>
      <c r="AK15" s="378"/>
      <c r="AL15" s="300"/>
      <c r="AM15" s="105"/>
      <c r="AN15" s="380"/>
      <c r="AO15" s="380"/>
      <c r="AP15" s="380"/>
      <c r="AQ15" s="380"/>
      <c r="AR15" s="380"/>
      <c r="AS15" s="374"/>
      <c r="AT15" s="380"/>
      <c r="AU15" s="380"/>
      <c r="AV15" s="380"/>
      <c r="AW15" s="380"/>
      <c r="AX15" s="167"/>
    </row>
    <row r="16" ht="14.166666666666666" customHeight="1">
      <c r="A16" t="s" s="281">
        <v>277</v>
      </c>
      <c r="B16" s="301">
        <v>0.517</v>
      </c>
      <c r="C16" s="302">
        <v>0.515</v>
      </c>
      <c r="D16" s="302">
        <v>0.514</v>
      </c>
      <c r="E16" s="303">
        <v>0.517</v>
      </c>
      <c r="F16" s="301">
        <v>0.512</v>
      </c>
      <c r="G16" s="302">
        <v>0.519</v>
      </c>
      <c r="H16" s="302">
        <v>0.524</v>
      </c>
      <c r="I16" s="303">
        <v>0.525</v>
      </c>
      <c r="J16" s="301">
        <v>0.493</v>
      </c>
      <c r="K16" s="302">
        <v>0.473</v>
      </c>
      <c r="L16" s="302">
        <v>0.481</v>
      </c>
      <c r="M16" s="303">
        <v>0.514</v>
      </c>
      <c r="N16" s="301">
        <v>0.528</v>
      </c>
      <c r="O16" s="302">
        <v>0.548</v>
      </c>
      <c r="P16" s="302">
        <v>0.553</v>
      </c>
      <c r="Q16" s="303">
        <v>0.562</v>
      </c>
      <c r="R16" s="301">
        <v>0.567</v>
      </c>
      <c r="S16" s="302">
        <v>0.568</v>
      </c>
      <c r="T16" s="302">
        <v>0.571</v>
      </c>
      <c r="U16" s="303">
        <v>0.571</v>
      </c>
      <c r="V16" s="301">
        <v>0.567</v>
      </c>
      <c r="W16" s="302">
        <v>0.57</v>
      </c>
      <c r="X16" s="302">
        <v>0.572</v>
      </c>
      <c r="Y16" s="369"/>
      <c r="Z16" s="303">
        <v>0.566</v>
      </c>
      <c r="AA16" s="301">
        <v>0.57</v>
      </c>
      <c r="AB16" s="302">
        <v>0.573</v>
      </c>
      <c r="AC16" s="302">
        <v>0.574</v>
      </c>
      <c r="AD16" s="303">
        <v>0.539</v>
      </c>
      <c r="AE16" s="301">
        <v>0.55</v>
      </c>
      <c r="AF16" s="302">
        <v>0.534</v>
      </c>
      <c r="AG16" s="302">
        <v>0.563</v>
      </c>
      <c r="AH16" s="302">
        <v>0.542</v>
      </c>
      <c r="AI16" s="302">
        <v>0.562087393901289</v>
      </c>
      <c r="AJ16" s="303">
        <v>0.572654462242563</v>
      </c>
      <c r="AK16" s="370"/>
      <c r="AL16" s="303">
        <f>AL7/AL5</f>
        <v>0.578182778658214</v>
      </c>
      <c r="AM16" s="105"/>
      <c r="AN16" s="304">
        <v>0.516</v>
      </c>
      <c r="AO16" s="304">
        <v>0.52</v>
      </c>
      <c r="AP16" s="304">
        <v>0.492</v>
      </c>
      <c r="AQ16" s="304">
        <v>0.548</v>
      </c>
      <c r="AR16" s="304">
        <v>0.569</v>
      </c>
      <c r="AS16" s="371"/>
      <c r="AT16" s="304">
        <v>0.569</v>
      </c>
      <c r="AU16" s="304">
        <v>0.564</v>
      </c>
      <c r="AV16" s="304">
        <v>0.547</v>
      </c>
      <c r="AW16" s="304">
        <v>0.571442224983274</v>
      </c>
      <c r="AX16" s="167"/>
    </row>
    <row r="17" ht="14.166666666666666" customHeight="1">
      <c r="B17" s="372"/>
      <c r="C17" s="373"/>
      <c r="D17" s="373"/>
      <c r="E17" s="286"/>
      <c r="F17" s="372"/>
      <c r="G17" s="373"/>
      <c r="H17" s="373"/>
      <c r="I17" s="286"/>
      <c r="J17" s="372"/>
      <c r="K17" s="373"/>
      <c r="L17" s="373"/>
      <c r="M17" s="286"/>
      <c r="N17" s="372"/>
      <c r="O17" s="373"/>
      <c r="P17" s="373"/>
      <c r="Q17" s="286"/>
      <c r="R17" s="372"/>
      <c r="S17" s="373"/>
      <c r="T17" s="373"/>
      <c r="U17" s="286"/>
      <c r="V17" s="372"/>
      <c r="W17" s="373"/>
      <c r="X17" s="373"/>
      <c r="Y17" s="373"/>
      <c r="Z17" s="286"/>
      <c r="AA17" s="372"/>
      <c r="AB17" s="373"/>
      <c r="AC17" s="373"/>
      <c r="AD17" s="286"/>
      <c r="AE17" s="372"/>
      <c r="AF17" s="373"/>
      <c r="AG17" s="373"/>
      <c r="AH17" s="373"/>
      <c r="AI17" s="373"/>
      <c r="AJ17" s="286"/>
      <c r="AK17" s="372"/>
      <c r="AL17" s="286"/>
      <c r="AM17" s="105"/>
      <c r="AN17" s="228"/>
      <c r="AO17" s="228"/>
      <c r="AP17" s="228"/>
      <c r="AQ17" s="228"/>
      <c r="AR17" s="228"/>
      <c r="AS17" s="374"/>
      <c r="AT17" s="228"/>
      <c r="AU17" s="228"/>
      <c r="AV17" s="228"/>
      <c r="AW17" s="228"/>
      <c r="AX17" s="167"/>
    </row>
    <row r="18" ht="14.166666666666666" customHeight="1">
      <c r="A18" t="s" s="281">
        <v>278</v>
      </c>
      <c r="B18" s="301">
        <v>0.529</v>
      </c>
      <c r="C18" s="302">
        <v>0.528</v>
      </c>
      <c r="D18" s="302">
        <v>0.53</v>
      </c>
      <c r="E18" s="303">
        <v>0.531</v>
      </c>
      <c r="F18" s="301">
        <v>0.527</v>
      </c>
      <c r="G18" s="302">
        <v>0.533</v>
      </c>
      <c r="H18" s="302">
        <v>0.537</v>
      </c>
      <c r="I18" s="303">
        <v>0.542</v>
      </c>
      <c r="J18" s="301">
        <v>0.518</v>
      </c>
      <c r="K18" s="302">
        <v>0.491</v>
      </c>
      <c r="L18" s="302">
        <v>0.501</v>
      </c>
      <c r="M18" s="303">
        <v>0.529</v>
      </c>
      <c r="N18" s="301">
        <v>0.542</v>
      </c>
      <c r="O18" s="302">
        <v>0.561</v>
      </c>
      <c r="P18" s="302">
        <v>0.565</v>
      </c>
      <c r="Q18" s="303">
        <v>0.573</v>
      </c>
      <c r="R18" s="301">
        <v>0.576</v>
      </c>
      <c r="S18" s="302">
        <v>0.578</v>
      </c>
      <c r="T18" s="302">
        <v>0.58</v>
      </c>
      <c r="U18" s="303">
        <v>0.58</v>
      </c>
      <c r="V18" s="301">
        <v>0.582</v>
      </c>
      <c r="W18" s="302">
        <v>0.584</v>
      </c>
      <c r="X18" s="302">
        <v>0.585</v>
      </c>
      <c r="Y18" s="369"/>
      <c r="Z18" s="303">
        <v>0.587</v>
      </c>
      <c r="AA18" s="301">
        <v>0.582</v>
      </c>
      <c r="AB18" s="302">
        <v>0.586</v>
      </c>
      <c r="AC18" s="302">
        <v>0.582</v>
      </c>
      <c r="AD18" s="303">
        <v>0.575</v>
      </c>
      <c r="AE18" s="301">
        <v>0.561</v>
      </c>
      <c r="AF18" s="302">
        <v>0.565</v>
      </c>
      <c r="AG18" s="302">
        <v>0.57</v>
      </c>
      <c r="AH18" s="302">
        <v>0.574</v>
      </c>
      <c r="AI18" s="302">
        <v>0.57057529078906</v>
      </c>
      <c r="AJ18" s="303">
        <v>0.580091533180778</v>
      </c>
      <c r="AK18" s="370"/>
      <c r="AL18" s="303">
        <f>AL14/AL5</f>
        <v>0.585578446909667</v>
      </c>
      <c r="AM18" s="105"/>
      <c r="AN18" s="304">
        <v>0.529</v>
      </c>
      <c r="AO18" s="304">
        <v>0.535</v>
      </c>
      <c r="AP18" s="304">
        <v>0.511</v>
      </c>
      <c r="AQ18" s="304">
        <v>0.561</v>
      </c>
      <c r="AR18" s="304">
        <v>0.579</v>
      </c>
      <c r="AS18" s="371"/>
      <c r="AT18" s="304">
        <v>0.585</v>
      </c>
      <c r="AU18" s="304">
        <v>0.581</v>
      </c>
      <c r="AV18" s="304">
        <v>0.568</v>
      </c>
      <c r="AW18" s="304">
        <v>0.579183790499857</v>
      </c>
      <c r="AX18" s="167"/>
    </row>
    <row r="19" ht="14.166666666666666" customHeight="1">
      <c r="B19" s="372"/>
      <c r="C19" s="373"/>
      <c r="D19" s="373"/>
      <c r="E19" s="286"/>
      <c r="F19" s="372"/>
      <c r="G19" s="373"/>
      <c r="H19" s="373"/>
      <c r="I19" s="286"/>
      <c r="J19" s="372"/>
      <c r="K19" s="373"/>
      <c r="L19" s="373"/>
      <c r="M19" s="286"/>
      <c r="N19" s="372"/>
      <c r="O19" s="373"/>
      <c r="P19" s="373"/>
      <c r="Q19" s="286"/>
      <c r="R19" s="372"/>
      <c r="S19" s="373"/>
      <c r="T19" s="373"/>
      <c r="U19" s="286"/>
      <c r="V19" s="372"/>
      <c r="W19" s="373"/>
      <c r="X19" s="373"/>
      <c r="Y19" s="373"/>
      <c r="Z19" s="286"/>
      <c r="AA19" s="372"/>
      <c r="AB19" s="373"/>
      <c r="AC19" s="373"/>
      <c r="AD19" s="286"/>
      <c r="AE19" s="372"/>
      <c r="AF19" s="373"/>
      <c r="AG19" s="373"/>
      <c r="AH19" s="373"/>
      <c r="AI19" s="373"/>
      <c r="AJ19" s="286"/>
      <c r="AK19" s="372"/>
      <c r="AL19" s="286"/>
      <c r="AM19" s="105"/>
      <c r="AN19" s="228"/>
      <c r="AO19" s="228"/>
      <c r="AP19" s="228"/>
      <c r="AQ19" s="228"/>
      <c r="AR19" s="228"/>
      <c r="AS19" s="374"/>
      <c r="AT19" s="228"/>
      <c r="AU19" s="228"/>
      <c r="AV19" s="228"/>
      <c r="AW19" s="228"/>
      <c r="AX19" s="167"/>
    </row>
    <row r="20" ht="14.166666666666666" customHeight="1">
      <c r="A20" t="s" s="287">
        <v>279</v>
      </c>
      <c r="B20" s="288">
        <v>-426000000</v>
      </c>
      <c r="C20" s="289">
        <v>-438000000</v>
      </c>
      <c r="D20" s="289">
        <v>-433000000</v>
      </c>
      <c r="E20" s="290">
        <v>-403000000</v>
      </c>
      <c r="F20" s="288">
        <v>-415000000</v>
      </c>
      <c r="G20" s="289">
        <v>-408000000</v>
      </c>
      <c r="H20" s="289">
        <v>-396000000</v>
      </c>
      <c r="I20" s="290">
        <v>-424000000</v>
      </c>
      <c r="J20" s="288">
        <v>-425000000</v>
      </c>
      <c r="K20" s="289">
        <v>-402000000</v>
      </c>
      <c r="L20" s="289">
        <v>-438000000</v>
      </c>
      <c r="M20" s="290">
        <v>-460000000</v>
      </c>
      <c r="N20" s="288">
        <v>-461000000</v>
      </c>
      <c r="O20" s="289">
        <v>-476000000</v>
      </c>
      <c r="P20" s="289">
        <v>-492000000</v>
      </c>
      <c r="Q20" s="290">
        <v>-507000000</v>
      </c>
      <c r="R20" s="288">
        <v>-518000000</v>
      </c>
      <c r="S20" s="289">
        <v>-542000000</v>
      </c>
      <c r="T20" s="289">
        <v>-548000000</v>
      </c>
      <c r="U20" s="290">
        <v>-540000000</v>
      </c>
      <c r="V20" s="288">
        <v>-577000000</v>
      </c>
      <c r="W20" s="289">
        <v>-589000000</v>
      </c>
      <c r="X20" s="289">
        <v>-601000000</v>
      </c>
      <c r="Y20" s="373"/>
      <c r="Z20" s="290">
        <v>-651000000</v>
      </c>
      <c r="AA20" s="288">
        <v>-564000000</v>
      </c>
      <c r="AB20" s="289">
        <v>-594000000</v>
      </c>
      <c r="AC20" s="289">
        <v>-577000000</v>
      </c>
      <c r="AD20" s="290">
        <v>-612000000</v>
      </c>
      <c r="AE20" s="288">
        <v>-547000000</v>
      </c>
      <c r="AF20" s="289">
        <v>-573000000</v>
      </c>
      <c r="AG20" s="289">
        <v>-575000000</v>
      </c>
      <c r="AH20" s="289">
        <v>-665000000</v>
      </c>
      <c r="AI20" s="289">
        <v>-588000000</v>
      </c>
      <c r="AJ20" s="290">
        <v>-604000000</v>
      </c>
      <c r="AK20" s="372"/>
      <c r="AL20" s="290">
        <f>AW20-SUM(AI20:AK20)</f>
        <v>-615000000</v>
      </c>
      <c r="AM20" s="105"/>
      <c r="AN20" s="291">
        <v>-1700000000</v>
      </c>
      <c r="AO20" s="291">
        <v>-1643000000</v>
      </c>
      <c r="AP20" s="291">
        <v>-1725000000</v>
      </c>
      <c r="AQ20" s="291">
        <v>-1936000000</v>
      </c>
      <c r="AR20" s="291">
        <v>-2148000000</v>
      </c>
      <c r="AS20" s="374"/>
      <c r="AT20" s="291">
        <v>-2418000000</v>
      </c>
      <c r="AU20" s="291">
        <v>-2347000000</v>
      </c>
      <c r="AV20" s="291">
        <v>-2360000000</v>
      </c>
      <c r="AW20" s="291">
        <v>-1807000000</v>
      </c>
      <c r="AX20" s="167"/>
    </row>
    <row r="21" ht="14.166666666666666" customHeight="1">
      <c r="A21" t="s" s="305">
        <v>29</v>
      </c>
      <c r="B21" s="288">
        <v>0</v>
      </c>
      <c r="C21" s="289">
        <v>0</v>
      </c>
      <c r="D21" s="289">
        <v>0</v>
      </c>
      <c r="E21" s="290">
        <v>0</v>
      </c>
      <c r="F21" s="288">
        <v>-11000000</v>
      </c>
      <c r="G21" s="289">
        <v>-5000000</v>
      </c>
      <c r="H21" s="289">
        <v>0</v>
      </c>
      <c r="I21" s="290">
        <v>0</v>
      </c>
      <c r="J21" s="288">
        <v>-4000000</v>
      </c>
      <c r="K21" s="289">
        <v>-6000000</v>
      </c>
      <c r="L21" s="289">
        <v>-7000000</v>
      </c>
      <c r="M21" s="290">
        <v>-22000000</v>
      </c>
      <c r="N21" s="288">
        <v>0</v>
      </c>
      <c r="O21" s="289">
        <v>-1000000</v>
      </c>
      <c r="P21" s="289">
        <v>0</v>
      </c>
      <c r="Q21" s="290">
        <v>0</v>
      </c>
      <c r="R21" s="288">
        <v>1000000</v>
      </c>
      <c r="S21" s="289">
        <v>1000000</v>
      </c>
      <c r="T21" s="289">
        <v>0</v>
      </c>
      <c r="U21" s="290">
        <v>0</v>
      </c>
      <c r="V21" s="288">
        <v>-14000000</v>
      </c>
      <c r="W21" s="289">
        <v>0</v>
      </c>
      <c r="X21" s="289">
        <v>4000000</v>
      </c>
      <c r="Y21" s="373"/>
      <c r="Z21" s="290">
        <v>-49000000</v>
      </c>
      <c r="AA21" s="288">
        <v>-3000000</v>
      </c>
      <c r="AB21" s="289">
        <v>-4000000</v>
      </c>
      <c r="AC21" s="289">
        <v>0</v>
      </c>
      <c r="AD21" s="290">
        <v>-50000000</v>
      </c>
      <c r="AE21" s="288">
        <v>-7000000</v>
      </c>
      <c r="AF21" s="289">
        <v>-3000000</v>
      </c>
      <c r="AG21" s="289">
        <v>-1000000</v>
      </c>
      <c r="AH21" s="289">
        <v>-89000000</v>
      </c>
      <c r="AI21" s="289">
        <v>-2000000</v>
      </c>
      <c r="AJ21" s="290">
        <v>4000000</v>
      </c>
      <c r="AK21" s="372"/>
      <c r="AL21" s="290">
        <f>AW21-SUM(AI21:AK21)</f>
        <v>-3000000</v>
      </c>
      <c r="AM21" s="105"/>
      <c r="AN21" s="291">
        <v>0</v>
      </c>
      <c r="AO21" s="291">
        <v>-16000000</v>
      </c>
      <c r="AP21" s="291">
        <v>-39000000</v>
      </c>
      <c r="AQ21" s="291">
        <v>-1000000</v>
      </c>
      <c r="AR21" s="291">
        <v>2000000</v>
      </c>
      <c r="AS21" s="374"/>
      <c r="AT21" s="291">
        <v>-59000000</v>
      </c>
      <c r="AU21" s="291">
        <v>-57000000</v>
      </c>
      <c r="AV21" s="291">
        <v>-100000000</v>
      </c>
      <c r="AW21" s="291">
        <v>-1000000</v>
      </c>
      <c r="AX21" s="167"/>
    </row>
    <row r="22" ht="14.166666666666666" customHeight="1">
      <c r="A22" t="s" s="305">
        <v>32</v>
      </c>
      <c r="B22" s="288">
        <v>-31000000</v>
      </c>
      <c r="C22" s="289">
        <v>-32000000</v>
      </c>
      <c r="D22" s="289">
        <v>-34000000</v>
      </c>
      <c r="E22" s="290">
        <v>-36000000</v>
      </c>
      <c r="F22" s="288">
        <v>-35000000</v>
      </c>
      <c r="G22" s="289">
        <v>-34000000</v>
      </c>
      <c r="H22" s="289">
        <v>-34000000</v>
      </c>
      <c r="I22" s="290">
        <v>-38000000</v>
      </c>
      <c r="J22" s="288">
        <v>-40000000</v>
      </c>
      <c r="K22" s="289">
        <v>-39000000</v>
      </c>
      <c r="L22" s="289">
        <v>-39000000</v>
      </c>
      <c r="M22" s="290">
        <v>-41000000</v>
      </c>
      <c r="N22" s="288">
        <v>-40000000</v>
      </c>
      <c r="O22" s="289">
        <v>-41000000</v>
      </c>
      <c r="P22" s="289">
        <v>-40000000</v>
      </c>
      <c r="Q22" s="290">
        <v>-44000000</v>
      </c>
      <c r="R22" s="288">
        <v>-44000000</v>
      </c>
      <c r="S22" s="289">
        <v>-45000000</v>
      </c>
      <c r="T22" s="289">
        <v>-45000000</v>
      </c>
      <c r="U22" s="290">
        <v>-49000000</v>
      </c>
      <c r="V22" s="288">
        <v>-52000000</v>
      </c>
      <c r="W22" s="289">
        <v>-51000000</v>
      </c>
      <c r="X22" s="289">
        <v>-53000000</v>
      </c>
      <c r="Y22" s="373"/>
      <c r="Z22" s="290">
        <v>-55000000</v>
      </c>
      <c r="AA22" s="288">
        <v>-58000000</v>
      </c>
      <c r="AB22" s="289">
        <v>-58000000</v>
      </c>
      <c r="AC22" s="289">
        <v>-58000000</v>
      </c>
      <c r="AD22" s="290">
        <v>-60000000</v>
      </c>
      <c r="AE22" s="288">
        <v>-64000000</v>
      </c>
      <c r="AF22" s="289">
        <v>-58000000</v>
      </c>
      <c r="AG22" s="289">
        <v>-57000000</v>
      </c>
      <c r="AH22" s="289">
        <v>-58000000</v>
      </c>
      <c r="AI22" s="289">
        <v>-57000000</v>
      </c>
      <c r="AJ22" s="290">
        <v>-54000000</v>
      </c>
      <c r="AK22" s="372"/>
      <c r="AL22" s="290">
        <f>AW22-SUM(AI22:AK22)</f>
        <v>-53000000</v>
      </c>
      <c r="AM22" s="105"/>
      <c r="AN22" s="291">
        <v>-133000000</v>
      </c>
      <c r="AO22" s="291">
        <v>-141000000</v>
      </c>
      <c r="AP22" s="291">
        <v>-159000000</v>
      </c>
      <c r="AQ22" s="291">
        <v>-165000000</v>
      </c>
      <c r="AR22" s="291">
        <v>-183000000</v>
      </c>
      <c r="AS22" s="374"/>
      <c r="AT22" s="291">
        <v>-211000000</v>
      </c>
      <c r="AU22" s="291">
        <v>-234000000</v>
      </c>
      <c r="AV22" s="291">
        <v>-237000000</v>
      </c>
      <c r="AW22" s="291">
        <v>-164000000</v>
      </c>
      <c r="AX22" s="167"/>
    </row>
    <row r="23" ht="14.166666666666666" customHeight="1">
      <c r="A23" t="s" s="305">
        <v>274</v>
      </c>
      <c r="B23" s="288">
        <v>-1000000</v>
      </c>
      <c r="C23" s="289">
        <v>-2000000</v>
      </c>
      <c r="D23" s="289">
        <v>-18000000</v>
      </c>
      <c r="E23" s="290">
        <v>-3000000</v>
      </c>
      <c r="F23" s="288">
        <v>-3000000</v>
      </c>
      <c r="G23" s="289">
        <v>-2000000</v>
      </c>
      <c r="H23" s="289">
        <v>-1000000</v>
      </c>
      <c r="I23" s="290">
        <v>-1000000</v>
      </c>
      <c r="J23" s="288">
        <v>-1000000</v>
      </c>
      <c r="K23" s="289">
        <v>0</v>
      </c>
      <c r="L23" s="289">
        <v>0</v>
      </c>
      <c r="M23" s="290">
        <v>0</v>
      </c>
      <c r="N23" s="288">
        <v>0</v>
      </c>
      <c r="O23" s="289">
        <v>0</v>
      </c>
      <c r="P23" s="289">
        <v>0</v>
      </c>
      <c r="Q23" s="290">
        <v>0</v>
      </c>
      <c r="R23" s="288">
        <v>0</v>
      </c>
      <c r="S23" s="289">
        <v>0</v>
      </c>
      <c r="T23" s="289">
        <v>0</v>
      </c>
      <c r="U23" s="290">
        <v>0</v>
      </c>
      <c r="V23" s="288">
        <v>0</v>
      </c>
      <c r="W23" s="289">
        <v>0</v>
      </c>
      <c r="X23" s="289">
        <v>0</v>
      </c>
      <c r="Y23" s="373"/>
      <c r="Z23" s="290">
        <v>0</v>
      </c>
      <c r="AA23" s="288">
        <v>0</v>
      </c>
      <c r="AB23" s="289">
        <v>0</v>
      </c>
      <c r="AC23" s="289">
        <v>0</v>
      </c>
      <c r="AD23" s="290">
        <v>0</v>
      </c>
      <c r="AE23" s="288">
        <v>0</v>
      </c>
      <c r="AF23" s="289">
        <v>0</v>
      </c>
      <c r="AG23" s="289">
        <v>0</v>
      </c>
      <c r="AH23" s="289">
        <v>0</v>
      </c>
      <c r="AI23" s="289">
        <v>0</v>
      </c>
      <c r="AJ23" s="290">
        <v>0</v>
      </c>
      <c r="AK23" s="372"/>
      <c r="AL23" s="290">
        <f>AW23-SUM(AI23:AK23)</f>
        <v>0</v>
      </c>
      <c r="AM23" s="105"/>
      <c r="AN23" s="291">
        <v>-24000000</v>
      </c>
      <c r="AO23" s="291">
        <v>-7000000</v>
      </c>
      <c r="AP23" s="291">
        <v>-1000000</v>
      </c>
      <c r="AQ23" s="291">
        <v>0</v>
      </c>
      <c r="AR23" s="291">
        <v>0</v>
      </c>
      <c r="AS23" s="374"/>
      <c r="AT23" s="291">
        <v>0</v>
      </c>
      <c r="AU23" s="291">
        <v>0</v>
      </c>
      <c r="AV23" s="291">
        <v>0</v>
      </c>
      <c r="AW23" s="291">
        <v>0</v>
      </c>
      <c r="AX23" s="167"/>
    </row>
    <row r="24" ht="14.166666666666666" customHeight="1">
      <c r="A24" t="s" s="305">
        <v>35</v>
      </c>
      <c r="B24" s="292">
        <v>0</v>
      </c>
      <c r="C24" s="293">
        <v>0</v>
      </c>
      <c r="D24" s="293">
        <v>0</v>
      </c>
      <c r="E24" s="294">
        <v>0</v>
      </c>
      <c r="F24" s="292">
        <v>0</v>
      </c>
      <c r="G24" s="293">
        <v>0</v>
      </c>
      <c r="H24" s="293">
        <v>0</v>
      </c>
      <c r="I24" s="294">
        <v>0</v>
      </c>
      <c r="J24" s="292">
        <v>0</v>
      </c>
      <c r="K24" s="293">
        <v>0</v>
      </c>
      <c r="L24" s="293">
        <v>-5000000</v>
      </c>
      <c r="M24" s="294">
        <v>-1000000</v>
      </c>
      <c r="N24" s="292">
        <v>-1000000</v>
      </c>
      <c r="O24" s="293">
        <v>1000000</v>
      </c>
      <c r="P24" s="293">
        <v>-2000000</v>
      </c>
      <c r="Q24" s="294">
        <v>0</v>
      </c>
      <c r="R24" s="292">
        <v>-1000000</v>
      </c>
      <c r="S24" s="293">
        <v>-3000000</v>
      </c>
      <c r="T24" s="293">
        <v>-1000000</v>
      </c>
      <c r="U24" s="294">
        <v>-1000000</v>
      </c>
      <c r="V24" s="292">
        <v>-1000000</v>
      </c>
      <c r="W24" s="293">
        <v>-1000000</v>
      </c>
      <c r="X24" s="293">
        <v>-2000000</v>
      </c>
      <c r="Y24" s="375"/>
      <c r="Z24" s="294">
        <v>-1000000</v>
      </c>
      <c r="AA24" s="292">
        <v>-1000000</v>
      </c>
      <c r="AB24" s="293">
        <v>0</v>
      </c>
      <c r="AC24" s="293">
        <v>0</v>
      </c>
      <c r="AD24" s="294">
        <v>-5000000</v>
      </c>
      <c r="AE24" s="292">
        <v>-1000000</v>
      </c>
      <c r="AF24" s="293">
        <v>-7000000</v>
      </c>
      <c r="AG24" s="293">
        <v>-2000000</v>
      </c>
      <c r="AH24" s="293">
        <v>-4000000</v>
      </c>
      <c r="AI24" s="293">
        <v>-11000000</v>
      </c>
      <c r="AJ24" s="294">
        <v>-4000000</v>
      </c>
      <c r="AK24" s="376"/>
      <c r="AL24" s="294">
        <f>AW24-SUM(AI24:AK24)</f>
        <v>-2000000</v>
      </c>
      <c r="AM24" s="105"/>
      <c r="AN24" s="295">
        <v>0</v>
      </c>
      <c r="AO24" s="295">
        <v>0</v>
      </c>
      <c r="AP24" s="295">
        <v>-6000000</v>
      </c>
      <c r="AQ24" s="295">
        <v>-2000000</v>
      </c>
      <c r="AR24" s="295">
        <v>-6000000</v>
      </c>
      <c r="AS24" s="374"/>
      <c r="AT24" s="295">
        <v>-5000000</v>
      </c>
      <c r="AU24" s="295">
        <v>-6000000</v>
      </c>
      <c r="AV24" s="295">
        <v>-14000000</v>
      </c>
      <c r="AW24" s="295">
        <v>-17000000</v>
      </c>
      <c r="AX24" s="167"/>
    </row>
    <row r="25" ht="14.166666666666666" customHeight="1">
      <c r="A25" t="s" s="287">
        <v>280</v>
      </c>
      <c r="B25" s="306">
        <v>-394000000</v>
      </c>
      <c r="C25" s="307">
        <v>-404000000</v>
      </c>
      <c r="D25" s="307">
        <v>-381000000</v>
      </c>
      <c r="E25" s="308">
        <v>-364000000</v>
      </c>
      <c r="F25" s="306">
        <v>-366000000</v>
      </c>
      <c r="G25" s="307">
        <v>-367000000</v>
      </c>
      <c r="H25" s="307">
        <v>-361000000</v>
      </c>
      <c r="I25" s="308">
        <v>-385000000</v>
      </c>
      <c r="J25" s="306">
        <v>-380000000</v>
      </c>
      <c r="K25" s="307">
        <v>-357000000</v>
      </c>
      <c r="L25" s="307">
        <v>-387000000</v>
      </c>
      <c r="M25" s="308">
        <v>-396000000</v>
      </c>
      <c r="N25" s="306">
        <v>-420000000</v>
      </c>
      <c r="O25" s="307">
        <v>-435000000</v>
      </c>
      <c r="P25" s="307">
        <v>-450000000</v>
      </c>
      <c r="Q25" s="308">
        <v>-463000000</v>
      </c>
      <c r="R25" s="306">
        <v>-474000000</v>
      </c>
      <c r="S25" s="307">
        <v>-495000000</v>
      </c>
      <c r="T25" s="307">
        <v>-502000000</v>
      </c>
      <c r="U25" s="308">
        <v>-490000000</v>
      </c>
      <c r="V25" s="306">
        <v>-510000000</v>
      </c>
      <c r="W25" s="307">
        <v>-537000000</v>
      </c>
      <c r="X25" s="307">
        <v>-550000000</v>
      </c>
      <c r="Y25" s="381"/>
      <c r="Z25" s="308">
        <v>-546000000</v>
      </c>
      <c r="AA25" s="306">
        <v>-502000000</v>
      </c>
      <c r="AB25" s="307">
        <v>-532000000</v>
      </c>
      <c r="AC25" s="307">
        <v>-519000000</v>
      </c>
      <c r="AD25" s="308">
        <v>-497000000</v>
      </c>
      <c r="AE25" s="306">
        <v>-475000000</v>
      </c>
      <c r="AF25" s="307">
        <v>-505000000</v>
      </c>
      <c r="AG25" s="307">
        <v>-515000000</v>
      </c>
      <c r="AH25" s="307">
        <v>-514000000</v>
      </c>
      <c r="AI25" s="307">
        <v>-518000000</v>
      </c>
      <c r="AJ25" s="308">
        <v>-550000000</v>
      </c>
      <c r="AK25" s="382"/>
      <c r="AL25" s="308">
        <f>AW25-SUM(AI25:AK25)</f>
        <v>-557000000</v>
      </c>
      <c r="AM25" s="105"/>
      <c r="AN25" s="309">
        <v>-1543000000</v>
      </c>
      <c r="AO25" s="309">
        <v>-1479000000</v>
      </c>
      <c r="AP25" s="309">
        <v>-1520000000</v>
      </c>
      <c r="AQ25" s="309">
        <v>-1768000000</v>
      </c>
      <c r="AR25" s="309">
        <v>-1961000000</v>
      </c>
      <c r="AS25" s="374"/>
      <c r="AT25" s="309">
        <v>-2143000000</v>
      </c>
      <c r="AU25" s="309">
        <v>-2050000000</v>
      </c>
      <c r="AV25" s="309">
        <v>-2009000000</v>
      </c>
      <c r="AW25" s="309">
        <v>-1625000000</v>
      </c>
      <c r="AX25" s="167"/>
    </row>
    <row r="26" ht="14.166666666666666" customHeight="1">
      <c r="B26" s="378"/>
      <c r="C26" s="379"/>
      <c r="D26" s="379"/>
      <c r="E26" s="300"/>
      <c r="F26" s="378"/>
      <c r="G26" s="379"/>
      <c r="H26" s="379"/>
      <c r="I26" s="300"/>
      <c r="J26" s="378"/>
      <c r="K26" s="379"/>
      <c r="L26" s="379"/>
      <c r="M26" s="300"/>
      <c r="N26" s="378"/>
      <c r="O26" s="379"/>
      <c r="P26" s="379"/>
      <c r="Q26" s="300"/>
      <c r="R26" s="378"/>
      <c r="S26" s="379"/>
      <c r="T26" s="379"/>
      <c r="U26" s="300"/>
      <c r="V26" s="378"/>
      <c r="W26" s="379"/>
      <c r="X26" s="379"/>
      <c r="Y26" s="379"/>
      <c r="Z26" s="300"/>
      <c r="AA26" s="378"/>
      <c r="AB26" s="379"/>
      <c r="AC26" s="379"/>
      <c r="AD26" s="300"/>
      <c r="AE26" s="378"/>
      <c r="AF26" s="379"/>
      <c r="AG26" s="379"/>
      <c r="AH26" s="379"/>
      <c r="AI26" s="379"/>
      <c r="AJ26" s="300"/>
      <c r="AK26" s="378"/>
      <c r="AL26" s="300"/>
      <c r="AM26" s="105"/>
      <c r="AN26" s="380"/>
      <c r="AO26" s="380"/>
      <c r="AP26" s="380"/>
      <c r="AQ26" s="380"/>
      <c r="AR26" s="380"/>
      <c r="AS26" s="374"/>
      <c r="AT26" s="380"/>
      <c r="AU26" s="380"/>
      <c r="AV26" s="380"/>
      <c r="AW26" s="380"/>
      <c r="AX26" s="167"/>
    </row>
    <row r="27" ht="14.166666666666666" customHeight="1">
      <c r="A27" t="s" s="287">
        <v>281</v>
      </c>
      <c r="B27" s="288">
        <v>-248000000</v>
      </c>
      <c r="C27" s="289">
        <v>-242000000</v>
      </c>
      <c r="D27" s="289">
        <v>-252000000</v>
      </c>
      <c r="E27" s="290">
        <v>-251000000</v>
      </c>
      <c r="F27" s="288">
        <v>-248000000</v>
      </c>
      <c r="G27" s="289">
        <v>-230000000</v>
      </c>
      <c r="H27" s="289">
        <v>-221000000</v>
      </c>
      <c r="I27" s="290">
        <v>-225000000</v>
      </c>
      <c r="J27" s="288">
        <v>-233000000</v>
      </c>
      <c r="K27" s="289">
        <v>-222000000</v>
      </c>
      <c r="L27" s="289">
        <v>-203000000</v>
      </c>
      <c r="M27" s="290">
        <v>-221000000</v>
      </c>
      <c r="N27" s="288">
        <v>-222000000</v>
      </c>
      <c r="O27" s="289">
        <v>-234000000</v>
      </c>
      <c r="P27" s="289">
        <v>-243000000</v>
      </c>
      <c r="Q27" s="290">
        <v>-257000000</v>
      </c>
      <c r="R27" s="288">
        <v>-251000000</v>
      </c>
      <c r="S27" s="289">
        <v>-265000000</v>
      </c>
      <c r="T27" s="289">
        <v>-289000000</v>
      </c>
      <c r="U27" s="290">
        <v>-261000000</v>
      </c>
      <c r="V27" s="288">
        <v>-280000000</v>
      </c>
      <c r="W27" s="289">
        <v>-274000000</v>
      </c>
      <c r="X27" s="289">
        <v>-294000000</v>
      </c>
      <c r="Y27" s="373"/>
      <c r="Z27" s="290">
        <v>-311000000</v>
      </c>
      <c r="AA27" s="288">
        <v>-306000000</v>
      </c>
      <c r="AB27" s="289">
        <v>-270000000</v>
      </c>
      <c r="AC27" s="289">
        <v>-265000000</v>
      </c>
      <c r="AD27" s="290">
        <v>-323000000</v>
      </c>
      <c r="AE27" s="288">
        <v>-281000000</v>
      </c>
      <c r="AF27" s="289">
        <v>-278000000</v>
      </c>
      <c r="AG27" s="289">
        <v>-286000000</v>
      </c>
      <c r="AH27" s="289">
        <v>-359000000</v>
      </c>
      <c r="AI27" s="289">
        <v>-284000000</v>
      </c>
      <c r="AJ27" s="290">
        <v>-291000000</v>
      </c>
      <c r="AK27" s="372"/>
      <c r="AL27" s="290">
        <f>AW27-SUM(AI27:AK27)</f>
        <v>-313000000</v>
      </c>
      <c r="AM27" s="105"/>
      <c r="AN27" s="291">
        <v>-993000000</v>
      </c>
      <c r="AO27" s="291">
        <v>-924000000</v>
      </c>
      <c r="AP27" s="291">
        <v>-879000000</v>
      </c>
      <c r="AQ27" s="291">
        <v>-956000000</v>
      </c>
      <c r="AR27" s="291">
        <v>-1066000000</v>
      </c>
      <c r="AS27" s="374"/>
      <c r="AT27" s="291">
        <v>-1159000000</v>
      </c>
      <c r="AU27" s="291">
        <v>-1164000000</v>
      </c>
      <c r="AV27" s="291">
        <v>-1204000000</v>
      </c>
      <c r="AW27" s="291">
        <v>-888000000</v>
      </c>
      <c r="AX27" s="167"/>
    </row>
    <row r="28" ht="14.166666666666666" customHeight="1">
      <c r="A28" t="s" s="305">
        <v>273</v>
      </c>
      <c r="B28" s="288">
        <v>-3000000</v>
      </c>
      <c r="C28" s="289">
        <v>-1000000</v>
      </c>
      <c r="D28" s="289">
        <v>-2000000</v>
      </c>
      <c r="E28" s="290">
        <v>-2000000</v>
      </c>
      <c r="F28" s="288">
        <v>-1000000</v>
      </c>
      <c r="G28" s="289">
        <v>-2000000</v>
      </c>
      <c r="H28" s="289">
        <v>-5000000</v>
      </c>
      <c r="I28" s="290">
        <v>-1000000</v>
      </c>
      <c r="J28" s="288">
        <v>-2000000</v>
      </c>
      <c r="K28" s="289">
        <v>-2000000</v>
      </c>
      <c r="L28" s="289">
        <v>-1000000</v>
      </c>
      <c r="M28" s="290">
        <v>-2000000</v>
      </c>
      <c r="N28" s="288">
        <v>0</v>
      </c>
      <c r="O28" s="289">
        <v>-2000000</v>
      </c>
      <c r="P28" s="289">
        <v>-2000000</v>
      </c>
      <c r="Q28" s="290">
        <v>-1000000</v>
      </c>
      <c r="R28" s="288">
        <v>-1000000</v>
      </c>
      <c r="S28" s="289">
        <v>-1000000</v>
      </c>
      <c r="T28" s="289">
        <v>-2000000</v>
      </c>
      <c r="U28" s="290">
        <v>-1000000</v>
      </c>
      <c r="V28" s="288">
        <v>-1000000</v>
      </c>
      <c r="W28" s="289">
        <v>0</v>
      </c>
      <c r="X28" s="289">
        <v>-1000000</v>
      </c>
      <c r="Y28" s="373"/>
      <c r="Z28" s="290">
        <v>-1000000</v>
      </c>
      <c r="AA28" s="288">
        <v>0</v>
      </c>
      <c r="AB28" s="289">
        <v>-1000000</v>
      </c>
      <c r="AC28" s="289">
        <v>-1000000</v>
      </c>
      <c r="AD28" s="290">
        <v>0</v>
      </c>
      <c r="AE28" s="288">
        <v>0</v>
      </c>
      <c r="AF28" s="289">
        <v>0</v>
      </c>
      <c r="AG28" s="289">
        <v>-1000000</v>
      </c>
      <c r="AH28" s="289">
        <v>0</v>
      </c>
      <c r="AI28" s="289">
        <v>0</v>
      </c>
      <c r="AJ28" s="290">
        <v>0</v>
      </c>
      <c r="AK28" s="372"/>
      <c r="AL28" s="290">
        <f>AW28-SUM(AI28:AK28)</f>
        <v>0</v>
      </c>
      <c r="AM28" s="105"/>
      <c r="AN28" s="291">
        <v>-8000000</v>
      </c>
      <c r="AO28" s="291">
        <v>-9000000</v>
      </c>
      <c r="AP28" s="291">
        <v>-7000000</v>
      </c>
      <c r="AQ28" s="291">
        <v>-5000000</v>
      </c>
      <c r="AR28" s="291">
        <v>-5000000</v>
      </c>
      <c r="AS28" s="374"/>
      <c r="AT28" s="291">
        <v>-3000000</v>
      </c>
      <c r="AU28" s="291">
        <v>-2000000</v>
      </c>
      <c r="AV28" s="291">
        <v>-1000000</v>
      </c>
      <c r="AW28" s="291">
        <v>0</v>
      </c>
      <c r="AX28" s="167"/>
    </row>
    <row r="29" ht="14.166666666666666" customHeight="1">
      <c r="A29" t="s" s="305">
        <v>29</v>
      </c>
      <c r="B29" s="288">
        <v>-1000000</v>
      </c>
      <c r="C29" s="289">
        <v>0</v>
      </c>
      <c r="D29" s="289">
        <v>-5000000</v>
      </c>
      <c r="E29" s="290">
        <v>-1000000</v>
      </c>
      <c r="F29" s="288">
        <v>-10000000</v>
      </c>
      <c r="G29" s="289">
        <v>0</v>
      </c>
      <c r="H29" s="289">
        <v>0</v>
      </c>
      <c r="I29" s="290">
        <v>1000000</v>
      </c>
      <c r="J29" s="288">
        <v>-4000000</v>
      </c>
      <c r="K29" s="289">
        <v>-2000000</v>
      </c>
      <c r="L29" s="289">
        <v>-2000000</v>
      </c>
      <c r="M29" s="290">
        <v>-16000000</v>
      </c>
      <c r="N29" s="288">
        <v>0</v>
      </c>
      <c r="O29" s="289">
        <v>0</v>
      </c>
      <c r="P29" s="289">
        <v>0</v>
      </c>
      <c r="Q29" s="290">
        <v>0</v>
      </c>
      <c r="R29" s="288">
        <v>0</v>
      </c>
      <c r="S29" s="289">
        <v>0</v>
      </c>
      <c r="T29" s="289">
        <v>0</v>
      </c>
      <c r="U29" s="290">
        <v>2000000</v>
      </c>
      <c r="V29" s="288">
        <v>-6000000</v>
      </c>
      <c r="W29" s="289">
        <v>0</v>
      </c>
      <c r="X29" s="289">
        <v>0</v>
      </c>
      <c r="Y29" s="373"/>
      <c r="Z29" s="290">
        <v>-22000000</v>
      </c>
      <c r="AA29" s="288">
        <v>-1000000</v>
      </c>
      <c r="AB29" s="289">
        <v>2000000</v>
      </c>
      <c r="AC29" s="289">
        <v>0</v>
      </c>
      <c r="AD29" s="290">
        <v>-41000000</v>
      </c>
      <c r="AE29" s="288">
        <v>-3000000</v>
      </c>
      <c r="AF29" s="289">
        <v>-3000000</v>
      </c>
      <c r="AG29" s="289">
        <v>-2000000</v>
      </c>
      <c r="AH29" s="289">
        <v>-74000000</v>
      </c>
      <c r="AI29" s="289">
        <v>-1000000</v>
      </c>
      <c r="AJ29" s="290">
        <v>4000000</v>
      </c>
      <c r="AK29" s="372"/>
      <c r="AL29" s="290">
        <f>AW29-SUM(AI29:AK29)</f>
        <v>-1000000</v>
      </c>
      <c r="AM29" s="105"/>
      <c r="AN29" s="291">
        <v>-7000000</v>
      </c>
      <c r="AO29" s="291">
        <v>-9000000</v>
      </c>
      <c r="AP29" s="291">
        <v>-24000000</v>
      </c>
      <c r="AQ29" s="291">
        <v>0</v>
      </c>
      <c r="AR29" s="291">
        <v>2000000</v>
      </c>
      <c r="AS29" s="374"/>
      <c r="AT29" s="291">
        <v>-28000000</v>
      </c>
      <c r="AU29" s="291">
        <v>-40000000</v>
      </c>
      <c r="AV29" s="291">
        <v>-82000000</v>
      </c>
      <c r="AW29" s="291">
        <v>2000000</v>
      </c>
      <c r="AX29" s="167"/>
    </row>
    <row r="30" ht="14.166666666666666" customHeight="1">
      <c r="A30" t="s" s="305">
        <v>32</v>
      </c>
      <c r="B30" s="288">
        <v>-29000000</v>
      </c>
      <c r="C30" s="289">
        <v>-29000000</v>
      </c>
      <c r="D30" s="289">
        <v>-38000000</v>
      </c>
      <c r="E30" s="290">
        <v>-45000000</v>
      </c>
      <c r="F30" s="288">
        <v>-41000000</v>
      </c>
      <c r="G30" s="289">
        <v>-43000000</v>
      </c>
      <c r="H30" s="289">
        <v>-39000000</v>
      </c>
      <c r="I30" s="290">
        <v>-40000000</v>
      </c>
      <c r="J30" s="288">
        <v>-56000000</v>
      </c>
      <c r="K30" s="289">
        <v>-55000000</v>
      </c>
      <c r="L30" s="289">
        <v>-33000000</v>
      </c>
      <c r="M30" s="290">
        <v>-36000000</v>
      </c>
      <c r="N30" s="288">
        <v>-39000000</v>
      </c>
      <c r="O30" s="289">
        <v>-40000000</v>
      </c>
      <c r="P30" s="289">
        <v>-31000000</v>
      </c>
      <c r="Q30" s="290">
        <v>-33000000</v>
      </c>
      <c r="R30" s="288">
        <v>-34000000</v>
      </c>
      <c r="S30" s="289">
        <v>-32000000</v>
      </c>
      <c r="T30" s="289">
        <v>-32000000</v>
      </c>
      <c r="U30" s="290">
        <v>-36000000</v>
      </c>
      <c r="V30" s="288">
        <v>-34000000</v>
      </c>
      <c r="W30" s="289">
        <v>-38000000</v>
      </c>
      <c r="X30" s="289">
        <v>-36000000</v>
      </c>
      <c r="Y30" s="373"/>
      <c r="Z30" s="290">
        <v>-38000000</v>
      </c>
      <c r="AA30" s="288">
        <v>-42000000</v>
      </c>
      <c r="AB30" s="289">
        <v>-41000000</v>
      </c>
      <c r="AC30" s="289">
        <v>-43000000</v>
      </c>
      <c r="AD30" s="290">
        <v>-42000000</v>
      </c>
      <c r="AE30" s="288">
        <v>-47000000</v>
      </c>
      <c r="AF30" s="289">
        <v>-45000000</v>
      </c>
      <c r="AG30" s="289">
        <v>-46000000</v>
      </c>
      <c r="AH30" s="289">
        <v>-28000000</v>
      </c>
      <c r="AI30" s="289">
        <v>-39000000</v>
      </c>
      <c r="AJ30" s="290">
        <v>-39000000</v>
      </c>
      <c r="AK30" s="372"/>
      <c r="AL30" s="290">
        <f>AW30-SUM(AI30:AK30)</f>
        <v>-47000000</v>
      </c>
      <c r="AM30" s="105"/>
      <c r="AN30" s="291">
        <v>-141000000</v>
      </c>
      <c r="AO30" s="291">
        <v>-163000000</v>
      </c>
      <c r="AP30" s="291">
        <v>-180000000</v>
      </c>
      <c r="AQ30" s="291">
        <v>-143000000</v>
      </c>
      <c r="AR30" s="291">
        <v>-134000000</v>
      </c>
      <c r="AS30" s="374"/>
      <c r="AT30" s="291">
        <v>-146000000</v>
      </c>
      <c r="AU30" s="291">
        <v>-168000000</v>
      </c>
      <c r="AV30" s="291">
        <v>-166000000</v>
      </c>
      <c r="AW30" s="291">
        <v>-125000000</v>
      </c>
      <c r="AX30" s="167"/>
    </row>
    <row r="31" ht="14.166666666666666" customHeight="1">
      <c r="A31" t="s" s="305">
        <v>274</v>
      </c>
      <c r="B31" s="288">
        <v>-25000000</v>
      </c>
      <c r="C31" s="289">
        <v>-21000000</v>
      </c>
      <c r="D31" s="289">
        <v>-21000000</v>
      </c>
      <c r="E31" s="290">
        <v>-11000000</v>
      </c>
      <c r="F31" s="288">
        <v>-9000000</v>
      </c>
      <c r="G31" s="289">
        <v>-8000000</v>
      </c>
      <c r="H31" s="289">
        <v>-4000000</v>
      </c>
      <c r="I31" s="290">
        <v>-3000000</v>
      </c>
      <c r="J31" s="288">
        <v>-3000000</v>
      </c>
      <c r="K31" s="289">
        <v>-2000000</v>
      </c>
      <c r="L31" s="289">
        <v>-1000000</v>
      </c>
      <c r="M31" s="290">
        <v>0</v>
      </c>
      <c r="N31" s="288">
        <v>0</v>
      </c>
      <c r="O31" s="289">
        <v>0</v>
      </c>
      <c r="P31" s="289">
        <v>0</v>
      </c>
      <c r="Q31" s="290">
        <v>0</v>
      </c>
      <c r="R31" s="288">
        <v>0</v>
      </c>
      <c r="S31" s="289">
        <v>0</v>
      </c>
      <c r="T31" s="289">
        <v>0</v>
      </c>
      <c r="U31" s="290">
        <v>0</v>
      </c>
      <c r="V31" s="288">
        <v>0</v>
      </c>
      <c r="W31" s="289">
        <v>0</v>
      </c>
      <c r="X31" s="289">
        <v>0</v>
      </c>
      <c r="Y31" s="373"/>
      <c r="Z31" s="290">
        <v>0</v>
      </c>
      <c r="AA31" s="288">
        <v>0</v>
      </c>
      <c r="AB31" s="289">
        <v>0</v>
      </c>
      <c r="AC31" s="289">
        <v>0</v>
      </c>
      <c r="AD31" s="290">
        <v>0</v>
      </c>
      <c r="AE31" s="288">
        <v>0</v>
      </c>
      <c r="AF31" s="289">
        <v>0</v>
      </c>
      <c r="AG31" s="289">
        <v>0</v>
      </c>
      <c r="AH31" s="289">
        <v>0</v>
      </c>
      <c r="AI31" s="289">
        <v>0</v>
      </c>
      <c r="AJ31" s="290">
        <v>0</v>
      </c>
      <c r="AK31" s="372"/>
      <c r="AL31" s="290">
        <f>AW31-SUM(AI31:AK31)</f>
        <v>0</v>
      </c>
      <c r="AM31" s="105"/>
      <c r="AN31" s="291">
        <v>-78000000</v>
      </c>
      <c r="AO31" s="291">
        <v>-24000000</v>
      </c>
      <c r="AP31" s="291">
        <v>-6000000</v>
      </c>
      <c r="AQ31" s="291">
        <v>0</v>
      </c>
      <c r="AR31" s="291">
        <v>0</v>
      </c>
      <c r="AS31" s="374"/>
      <c r="AT31" s="291">
        <v>0</v>
      </c>
      <c r="AU31" s="291">
        <v>0</v>
      </c>
      <c r="AV31" s="291">
        <v>0</v>
      </c>
      <c r="AW31" s="291">
        <v>0</v>
      </c>
      <c r="AX31" s="167"/>
    </row>
    <row r="32" ht="14.166666666666666" customHeight="1">
      <c r="A32" t="s" s="305">
        <v>35</v>
      </c>
      <c r="B32" s="292">
        <v>0</v>
      </c>
      <c r="C32" s="293">
        <v>-4000000</v>
      </c>
      <c r="D32" s="293">
        <v>-4000000</v>
      </c>
      <c r="E32" s="294">
        <v>-13000000</v>
      </c>
      <c r="F32" s="292">
        <v>-6000000</v>
      </c>
      <c r="G32" s="293">
        <v>-3000000</v>
      </c>
      <c r="H32" s="293">
        <v>-3000000</v>
      </c>
      <c r="I32" s="294">
        <v>-4000000</v>
      </c>
      <c r="J32" s="292">
        <v>-3000000</v>
      </c>
      <c r="K32" s="293">
        <v>-2000000</v>
      </c>
      <c r="L32" s="293">
        <v>-3000000</v>
      </c>
      <c r="M32" s="294">
        <v>0</v>
      </c>
      <c r="N32" s="292">
        <v>-3000000</v>
      </c>
      <c r="O32" s="293">
        <v>-1000000</v>
      </c>
      <c r="P32" s="293">
        <v>-3000000</v>
      </c>
      <c r="Q32" s="294">
        <v>-5000000</v>
      </c>
      <c r="R32" s="292">
        <v>-2000000</v>
      </c>
      <c r="S32" s="293">
        <v>-3000000</v>
      </c>
      <c r="T32" s="293">
        <v>-27000000</v>
      </c>
      <c r="U32" s="294">
        <v>-3000000</v>
      </c>
      <c r="V32" s="292">
        <v>-21000000</v>
      </c>
      <c r="W32" s="293">
        <v>-2000000</v>
      </c>
      <c r="X32" s="293">
        <v>-4000000</v>
      </c>
      <c r="Y32" s="375"/>
      <c r="Z32" s="294">
        <v>-5000000</v>
      </c>
      <c r="AA32" s="292">
        <v>-29000000</v>
      </c>
      <c r="AB32" s="293">
        <v>-2000000</v>
      </c>
      <c r="AC32" s="293">
        <v>-2000000</v>
      </c>
      <c r="AD32" s="294">
        <v>-12000000</v>
      </c>
      <c r="AE32" s="292">
        <v>-20000000</v>
      </c>
      <c r="AF32" s="293">
        <v>-15000000</v>
      </c>
      <c r="AG32" s="293">
        <v>-14000000</v>
      </c>
      <c r="AH32" s="293">
        <v>-15000000</v>
      </c>
      <c r="AI32" s="293">
        <v>-4000000</v>
      </c>
      <c r="AJ32" s="294">
        <v>-12000000</v>
      </c>
      <c r="AK32" s="376"/>
      <c r="AL32" s="294">
        <f>AW32-SUM(AI32:AK32)</f>
        <v>-12000000</v>
      </c>
      <c r="AM32" s="105"/>
      <c r="AN32" s="295">
        <v>-21000000</v>
      </c>
      <c r="AO32" s="295">
        <v>-16000000</v>
      </c>
      <c r="AP32" s="295">
        <v>-8000000</v>
      </c>
      <c r="AQ32" s="295">
        <v>-12000000</v>
      </c>
      <c r="AR32" s="295">
        <v>-35000000</v>
      </c>
      <c r="AS32" s="374"/>
      <c r="AT32" s="295">
        <v>-32000000</v>
      </c>
      <c r="AU32" s="295">
        <v>-45000000</v>
      </c>
      <c r="AV32" s="295">
        <v>-64000000</v>
      </c>
      <c r="AW32" s="295">
        <v>-28000000</v>
      </c>
      <c r="AX32" s="167"/>
    </row>
    <row r="33" ht="14.166666666666666" customHeight="1">
      <c r="A33" t="s" s="287">
        <v>282</v>
      </c>
      <c r="B33" s="306">
        <v>-190000000</v>
      </c>
      <c r="C33" s="307">
        <v>-187000000</v>
      </c>
      <c r="D33" s="307">
        <v>-182000000</v>
      </c>
      <c r="E33" s="308">
        <v>-179000000</v>
      </c>
      <c r="F33" s="306">
        <v>-181000000</v>
      </c>
      <c r="G33" s="307">
        <v>-174000000</v>
      </c>
      <c r="H33" s="307">
        <v>-170000000</v>
      </c>
      <c r="I33" s="308">
        <v>-178000000</v>
      </c>
      <c r="J33" s="306">
        <v>-165000000</v>
      </c>
      <c r="K33" s="307">
        <v>-159000000</v>
      </c>
      <c r="L33" s="307">
        <v>-163000000</v>
      </c>
      <c r="M33" s="308">
        <v>-167000000</v>
      </c>
      <c r="N33" s="306">
        <v>-180000000</v>
      </c>
      <c r="O33" s="307">
        <v>-191000000</v>
      </c>
      <c r="P33" s="307">
        <v>-207000000</v>
      </c>
      <c r="Q33" s="308">
        <v>-218000000</v>
      </c>
      <c r="R33" s="306">
        <v>-214000000</v>
      </c>
      <c r="S33" s="307">
        <v>-229000000</v>
      </c>
      <c r="T33" s="307">
        <v>-228000000</v>
      </c>
      <c r="U33" s="308">
        <v>-223000000</v>
      </c>
      <c r="V33" s="306">
        <v>-218000000</v>
      </c>
      <c r="W33" s="307">
        <v>-234000000</v>
      </c>
      <c r="X33" s="307">
        <v>-253000000</v>
      </c>
      <c r="Y33" s="381"/>
      <c r="Z33" s="308">
        <v>-245000000</v>
      </c>
      <c r="AA33" s="306">
        <v>-234000000</v>
      </c>
      <c r="AB33" s="307">
        <v>-228000000</v>
      </c>
      <c r="AC33" s="307">
        <v>-219000000</v>
      </c>
      <c r="AD33" s="308">
        <v>-228000000</v>
      </c>
      <c r="AE33" s="306">
        <v>-211000000</v>
      </c>
      <c r="AF33" s="307">
        <v>-215000000</v>
      </c>
      <c r="AG33" s="307">
        <v>-223000000</v>
      </c>
      <c r="AH33" s="307">
        <v>-242000000</v>
      </c>
      <c r="AI33" s="307">
        <v>-240000000</v>
      </c>
      <c r="AJ33" s="308">
        <v>-244000000</v>
      </c>
      <c r="AK33" s="382"/>
      <c r="AL33" s="308">
        <f>AW33-SUM(AI33:AK33)</f>
        <v>-253000000</v>
      </c>
      <c r="AM33" s="105"/>
      <c r="AN33" s="309">
        <v>-738000000</v>
      </c>
      <c r="AO33" s="309">
        <v>-703000000</v>
      </c>
      <c r="AP33" s="309">
        <v>-654000000</v>
      </c>
      <c r="AQ33" s="309">
        <v>-796000000</v>
      </c>
      <c r="AR33" s="309">
        <v>-894000000</v>
      </c>
      <c r="AS33" s="374"/>
      <c r="AT33" s="309">
        <v>-950000000</v>
      </c>
      <c r="AU33" s="309">
        <v>-909000000</v>
      </c>
      <c r="AV33" s="309">
        <v>-891000000</v>
      </c>
      <c r="AW33" s="309">
        <v>-737000000</v>
      </c>
      <c r="AX33" s="167"/>
    </row>
    <row r="34" ht="14.166666666666666" customHeight="1">
      <c r="B34" s="378"/>
      <c r="C34" s="379"/>
      <c r="D34" s="379"/>
      <c r="E34" s="300"/>
      <c r="F34" s="378"/>
      <c r="G34" s="379"/>
      <c r="H34" s="379"/>
      <c r="I34" s="300"/>
      <c r="J34" s="378"/>
      <c r="K34" s="379"/>
      <c r="L34" s="379"/>
      <c r="M34" s="300"/>
      <c r="N34" s="378"/>
      <c r="O34" s="379"/>
      <c r="P34" s="379"/>
      <c r="Q34" s="300"/>
      <c r="R34" s="378"/>
      <c r="S34" s="379"/>
      <c r="T34" s="379"/>
      <c r="U34" s="300"/>
      <c r="V34" s="378"/>
      <c r="W34" s="379"/>
      <c r="X34" s="379"/>
      <c r="Y34" s="379"/>
      <c r="Z34" s="300"/>
      <c r="AA34" s="378"/>
      <c r="AB34" s="379"/>
      <c r="AC34" s="379"/>
      <c r="AD34" s="300"/>
      <c r="AE34" s="378"/>
      <c r="AF34" s="379"/>
      <c r="AG34" s="379"/>
      <c r="AH34" s="379"/>
      <c r="AI34" s="379"/>
      <c r="AJ34" s="300"/>
      <c r="AK34" s="378"/>
      <c r="AL34" s="300"/>
      <c r="AM34" s="105"/>
      <c r="AN34" s="380"/>
      <c r="AO34" s="380"/>
      <c r="AP34" s="380"/>
      <c r="AQ34" s="380"/>
      <c r="AR34" s="380"/>
      <c r="AS34" s="374"/>
      <c r="AT34" s="380"/>
      <c r="AU34" s="380"/>
      <c r="AV34" s="380"/>
      <c r="AW34" s="380"/>
      <c r="AX34" s="167"/>
    </row>
    <row r="35" ht="29.166666666666668" customHeight="1">
      <c r="A35" t="s" s="287">
        <v>283</v>
      </c>
      <c r="B35" s="288">
        <v>-360000000</v>
      </c>
      <c r="C35" s="289">
        <v>-363000000</v>
      </c>
      <c r="D35" s="289">
        <v>-362000000</v>
      </c>
      <c r="E35" s="290">
        <v>-364000000</v>
      </c>
      <c r="F35" s="288">
        <v>-357000000</v>
      </c>
      <c r="G35" s="289">
        <v>-355000000</v>
      </c>
      <c r="H35" s="289">
        <v>-358000000</v>
      </c>
      <c r="I35" s="290">
        <v>-365000000</v>
      </c>
      <c r="J35" s="288">
        <v>-381000000</v>
      </c>
      <c r="K35" s="289">
        <v>-380000000</v>
      </c>
      <c r="L35" s="289">
        <v>-418000000</v>
      </c>
      <c r="M35" s="290">
        <v>-148000000</v>
      </c>
      <c r="N35" s="288">
        <v>-180000000</v>
      </c>
      <c r="O35" s="289">
        <v>-139000000</v>
      </c>
      <c r="P35" s="289">
        <v>-137000000</v>
      </c>
      <c r="Q35" s="290">
        <v>-136000000</v>
      </c>
      <c r="R35" s="288">
        <v>-135000000</v>
      </c>
      <c r="S35" s="289">
        <v>-134000000</v>
      </c>
      <c r="T35" s="289">
        <v>-131000000</v>
      </c>
      <c r="U35" s="290">
        <v>-109000000</v>
      </c>
      <c r="V35" s="288">
        <v>-85000000</v>
      </c>
      <c r="W35" s="289">
        <v>-81000000</v>
      </c>
      <c r="X35" s="289">
        <v>-71000000</v>
      </c>
      <c r="Y35" s="373"/>
      <c r="Z35" s="290">
        <v>-63000000</v>
      </c>
      <c r="AA35" s="288">
        <v>-51000000</v>
      </c>
      <c r="AB35" s="289">
        <v>-28000000</v>
      </c>
      <c r="AC35" s="289">
        <v>-29000000</v>
      </c>
      <c r="AD35" s="290">
        <v>-28000000</v>
      </c>
      <c r="AE35" s="288">
        <v>-27000000</v>
      </c>
      <c r="AF35" s="289">
        <v>-25000000</v>
      </c>
      <c r="AG35" s="289">
        <v>-31000000</v>
      </c>
      <c r="AH35" s="289">
        <v>-34000000</v>
      </c>
      <c r="AI35" s="289">
        <v>-32000000</v>
      </c>
      <c r="AJ35" s="290">
        <v>-31000000</v>
      </c>
      <c r="AK35" s="372"/>
      <c r="AL35" s="290">
        <f>AW35-SUM(AI35:AK35)</f>
        <v>-30000000</v>
      </c>
      <c r="AM35" s="105"/>
      <c r="AN35" s="291">
        <v>-1449000000</v>
      </c>
      <c r="AO35" s="291">
        <v>-1435000000</v>
      </c>
      <c r="AP35" s="291">
        <v>-1327000000</v>
      </c>
      <c r="AQ35" s="291">
        <v>-592000000</v>
      </c>
      <c r="AR35" s="291">
        <v>-509000000</v>
      </c>
      <c r="AS35" s="374"/>
      <c r="AT35" s="291">
        <v>-300000000</v>
      </c>
      <c r="AU35" s="291">
        <v>-136000000</v>
      </c>
      <c r="AV35" s="291">
        <v>-117000000</v>
      </c>
      <c r="AW35" s="291">
        <v>-93000000</v>
      </c>
      <c r="AX35" s="167"/>
    </row>
    <row r="36" ht="14.166666666666666" customHeight="1">
      <c r="A36" t="s" s="305">
        <v>273</v>
      </c>
      <c r="B36" s="292">
        <v>-360000000</v>
      </c>
      <c r="C36" s="293">
        <v>-363000000</v>
      </c>
      <c r="D36" s="293">
        <v>-362000000</v>
      </c>
      <c r="E36" s="294">
        <v>-364000000</v>
      </c>
      <c r="F36" s="292">
        <v>-357000000</v>
      </c>
      <c r="G36" s="293">
        <v>-355000000</v>
      </c>
      <c r="H36" s="293">
        <v>-358000000</v>
      </c>
      <c r="I36" s="294">
        <v>-365000000</v>
      </c>
      <c r="J36" s="292">
        <v>-381000000</v>
      </c>
      <c r="K36" s="293">
        <v>-380000000</v>
      </c>
      <c r="L36" s="293">
        <v>-418000000</v>
      </c>
      <c r="M36" s="294">
        <v>-148000000</v>
      </c>
      <c r="N36" s="292">
        <v>-180000000</v>
      </c>
      <c r="O36" s="293">
        <v>-139000000</v>
      </c>
      <c r="P36" s="293">
        <v>-137000000</v>
      </c>
      <c r="Q36" s="294">
        <v>-136000000</v>
      </c>
      <c r="R36" s="292">
        <v>-135000000</v>
      </c>
      <c r="S36" s="293">
        <v>-134000000</v>
      </c>
      <c r="T36" s="293">
        <v>-131000000</v>
      </c>
      <c r="U36" s="294">
        <v>-109000000</v>
      </c>
      <c r="V36" s="292">
        <v>-85000000</v>
      </c>
      <c r="W36" s="293">
        <v>-81000000</v>
      </c>
      <c r="X36" s="293">
        <v>-71000000</v>
      </c>
      <c r="Y36" s="375"/>
      <c r="Z36" s="294">
        <v>-63000000</v>
      </c>
      <c r="AA36" s="292">
        <v>-51000000</v>
      </c>
      <c r="AB36" s="293">
        <v>-28000000</v>
      </c>
      <c r="AC36" s="293">
        <v>-29000000</v>
      </c>
      <c r="AD36" s="294">
        <v>-28000000</v>
      </c>
      <c r="AE36" s="292">
        <v>-27000000</v>
      </c>
      <c r="AF36" s="293">
        <v>-25000000</v>
      </c>
      <c r="AG36" s="293">
        <v>-31000000</v>
      </c>
      <c r="AH36" s="293">
        <v>-34000000</v>
      </c>
      <c r="AI36" s="293">
        <v>-32000000</v>
      </c>
      <c r="AJ36" s="294">
        <v>-31000000</v>
      </c>
      <c r="AK36" s="376"/>
      <c r="AL36" s="294">
        <f>AW36-SUM(AI36:AK36)</f>
        <v>-30000000</v>
      </c>
      <c r="AM36" s="105"/>
      <c r="AN36" s="295">
        <v>-1449000000</v>
      </c>
      <c r="AO36" s="295">
        <v>-1435000000</v>
      </c>
      <c r="AP36" s="295">
        <v>-1327000000</v>
      </c>
      <c r="AQ36" s="295">
        <v>-592000000</v>
      </c>
      <c r="AR36" s="295">
        <v>-509000000</v>
      </c>
      <c r="AS36" s="374"/>
      <c r="AT36" s="295">
        <v>-300000000</v>
      </c>
      <c r="AU36" s="295">
        <v>-136000000</v>
      </c>
      <c r="AV36" s="295">
        <v>-117000000</v>
      </c>
      <c r="AW36" s="295">
        <v>-93000000</v>
      </c>
      <c r="AX36" s="167"/>
    </row>
    <row r="37" ht="27.5" customHeight="1">
      <c r="A37" t="s" s="287">
        <v>284</v>
      </c>
      <c r="B37" s="306">
        <v>0</v>
      </c>
      <c r="C37" s="307">
        <v>0</v>
      </c>
      <c r="D37" s="307">
        <v>0</v>
      </c>
      <c r="E37" s="308">
        <v>0</v>
      </c>
      <c r="F37" s="306">
        <v>0</v>
      </c>
      <c r="G37" s="307">
        <v>0</v>
      </c>
      <c r="H37" s="307">
        <v>0</v>
      </c>
      <c r="I37" s="308">
        <v>0</v>
      </c>
      <c r="J37" s="306">
        <v>0</v>
      </c>
      <c r="K37" s="307">
        <v>0</v>
      </c>
      <c r="L37" s="307">
        <v>0</v>
      </c>
      <c r="M37" s="308">
        <v>0</v>
      </c>
      <c r="N37" s="306">
        <v>0</v>
      </c>
      <c r="O37" s="307">
        <v>0</v>
      </c>
      <c r="P37" s="307">
        <v>0</v>
      </c>
      <c r="Q37" s="308">
        <v>0</v>
      </c>
      <c r="R37" s="306">
        <v>0</v>
      </c>
      <c r="S37" s="307">
        <v>0</v>
      </c>
      <c r="T37" s="307">
        <v>0</v>
      </c>
      <c r="U37" s="308">
        <v>0</v>
      </c>
      <c r="V37" s="306">
        <v>0</v>
      </c>
      <c r="W37" s="307">
        <v>0</v>
      </c>
      <c r="X37" s="307">
        <v>0</v>
      </c>
      <c r="Y37" s="381"/>
      <c r="Z37" s="308">
        <v>0</v>
      </c>
      <c r="AA37" s="306">
        <v>0</v>
      </c>
      <c r="AB37" s="307">
        <v>0</v>
      </c>
      <c r="AC37" s="307">
        <v>0</v>
      </c>
      <c r="AD37" s="308">
        <v>0</v>
      </c>
      <c r="AE37" s="306">
        <v>0</v>
      </c>
      <c r="AF37" s="307">
        <v>0</v>
      </c>
      <c r="AG37" s="307">
        <v>0</v>
      </c>
      <c r="AH37" s="307">
        <v>0</v>
      </c>
      <c r="AI37" s="307">
        <v>0</v>
      </c>
      <c r="AJ37" s="308">
        <v>0</v>
      </c>
      <c r="AK37" s="382"/>
      <c r="AL37" s="308">
        <f>AW37-SUM(AI37:AK37)</f>
        <v>0</v>
      </c>
      <c r="AM37" s="105"/>
      <c r="AN37" s="309">
        <v>0</v>
      </c>
      <c r="AO37" s="309">
        <v>0</v>
      </c>
      <c r="AP37" s="309">
        <v>0</v>
      </c>
      <c r="AQ37" s="309">
        <v>0</v>
      </c>
      <c r="AR37" s="309">
        <v>0</v>
      </c>
      <c r="AS37" s="374"/>
      <c r="AT37" s="309">
        <v>0</v>
      </c>
      <c r="AU37" s="309">
        <v>0</v>
      </c>
      <c r="AV37" s="309">
        <v>0</v>
      </c>
      <c r="AW37" s="309">
        <v>0</v>
      </c>
      <c r="AX37" s="167"/>
    </row>
    <row r="38" ht="14.166666666666666" customHeight="1">
      <c r="B38" s="378"/>
      <c r="C38" s="379"/>
      <c r="D38" s="379"/>
      <c r="E38" s="300"/>
      <c r="F38" s="378"/>
      <c r="G38" s="379"/>
      <c r="H38" s="379"/>
      <c r="I38" s="300"/>
      <c r="J38" s="378"/>
      <c r="K38" s="379"/>
      <c r="L38" s="379"/>
      <c r="M38" s="300"/>
      <c r="N38" s="378"/>
      <c r="O38" s="379"/>
      <c r="P38" s="379"/>
      <c r="Q38" s="300"/>
      <c r="R38" s="378"/>
      <c r="S38" s="379"/>
      <c r="T38" s="379"/>
      <c r="U38" s="300"/>
      <c r="V38" s="378"/>
      <c r="W38" s="379"/>
      <c r="X38" s="379"/>
      <c r="Y38" s="379"/>
      <c r="Z38" s="300"/>
      <c r="AA38" s="378"/>
      <c r="AB38" s="379"/>
      <c r="AC38" s="379"/>
      <c r="AD38" s="300"/>
      <c r="AE38" s="378"/>
      <c r="AF38" s="379"/>
      <c r="AG38" s="379"/>
      <c r="AH38" s="379"/>
      <c r="AI38" s="379"/>
      <c r="AJ38" s="300"/>
      <c r="AK38" s="378"/>
      <c r="AL38" s="300"/>
      <c r="AM38" s="105"/>
      <c r="AN38" s="380"/>
      <c r="AO38" s="380"/>
      <c r="AP38" s="380"/>
      <c r="AQ38" s="380"/>
      <c r="AR38" s="380"/>
      <c r="AS38" s="374"/>
      <c r="AT38" s="380"/>
      <c r="AU38" s="380"/>
      <c r="AV38" s="380"/>
      <c r="AW38" s="380"/>
      <c r="AX38" s="167"/>
    </row>
    <row r="39" ht="14.166666666666666" customHeight="1">
      <c r="A39" t="s" s="287">
        <v>285</v>
      </c>
      <c r="B39" s="288">
        <v>0</v>
      </c>
      <c r="C39" s="289">
        <v>0</v>
      </c>
      <c r="D39" s="289">
        <v>2002000000</v>
      </c>
      <c r="E39" s="290">
        <v>-1000000</v>
      </c>
      <c r="F39" s="288">
        <v>2000000</v>
      </c>
      <c r="G39" s="289">
        <v>-1000000</v>
      </c>
      <c r="H39" s="289">
        <v>22000000</v>
      </c>
      <c r="I39" s="290">
        <v>2000000</v>
      </c>
      <c r="J39" s="288">
        <v>110000000</v>
      </c>
      <c r="K39" s="289">
        <v>-1000000</v>
      </c>
      <c r="L39" s="289">
        <v>1000000</v>
      </c>
      <c r="M39" s="290">
        <v>4000000</v>
      </c>
      <c r="N39" s="288">
        <v>0</v>
      </c>
      <c r="O39" s="289">
        <v>0</v>
      </c>
      <c r="P39" s="289">
        <v>0</v>
      </c>
      <c r="Q39" s="290">
        <v>0</v>
      </c>
      <c r="R39" s="288">
        <v>0</v>
      </c>
      <c r="S39" s="289">
        <v>2000000</v>
      </c>
      <c r="T39" s="289">
        <v>2000000</v>
      </c>
      <c r="U39" s="290">
        <v>-1000000</v>
      </c>
      <c r="V39" s="288">
        <v>-3000000</v>
      </c>
      <c r="W39" s="289">
        <v>0</v>
      </c>
      <c r="X39" s="289">
        <v>-7000000</v>
      </c>
      <c r="Y39" s="373"/>
      <c r="Z39" s="290">
        <v>-5000000</v>
      </c>
      <c r="AA39" s="288">
        <v>-6000000</v>
      </c>
      <c r="AB39" s="289">
        <v>-4000000</v>
      </c>
      <c r="AC39" s="289">
        <v>-5000000</v>
      </c>
      <c r="AD39" s="290">
        <v>-40000000</v>
      </c>
      <c r="AE39" s="288">
        <v>18000000</v>
      </c>
      <c r="AF39" s="289">
        <v>1000000</v>
      </c>
      <c r="AG39" s="289">
        <v>-2000000</v>
      </c>
      <c r="AH39" s="289">
        <v>-5000000</v>
      </c>
      <c r="AI39" s="289">
        <v>621000000</v>
      </c>
      <c r="AJ39" s="290">
        <v>-5000000</v>
      </c>
      <c r="AK39" s="372"/>
      <c r="AL39" s="290">
        <f>AW39-SUM(AI39:AK39)</f>
        <v>-3000000</v>
      </c>
      <c r="AM39" s="105"/>
      <c r="AN39" s="291">
        <v>2001000000</v>
      </c>
      <c r="AO39" s="291">
        <v>25000000</v>
      </c>
      <c r="AP39" s="291">
        <v>114000000</v>
      </c>
      <c r="AQ39" s="291">
        <v>0</v>
      </c>
      <c r="AR39" s="291">
        <v>3000000</v>
      </c>
      <c r="AS39" s="374"/>
      <c r="AT39" s="291">
        <v>-15000000</v>
      </c>
      <c r="AU39" s="291">
        <v>-55000000</v>
      </c>
      <c r="AV39" s="291">
        <v>12000000</v>
      </c>
      <c r="AW39" s="291">
        <v>613000000</v>
      </c>
      <c r="AX39" s="167"/>
    </row>
    <row r="40" ht="14.166666666666666" customHeight="1">
      <c r="A40" t="s" s="305">
        <v>273</v>
      </c>
      <c r="B40" s="288">
        <v>0</v>
      </c>
      <c r="C40" s="289">
        <v>0</v>
      </c>
      <c r="D40" s="289">
        <v>0</v>
      </c>
      <c r="E40" s="290">
        <v>0</v>
      </c>
      <c r="F40" s="288">
        <v>0</v>
      </c>
      <c r="G40" s="289">
        <v>0</v>
      </c>
      <c r="H40" s="289">
        <v>0</v>
      </c>
      <c r="I40" s="290">
        <v>0</v>
      </c>
      <c r="J40" s="288">
        <v>0</v>
      </c>
      <c r="K40" s="289">
        <v>0</v>
      </c>
      <c r="L40" s="289">
        <v>0</v>
      </c>
      <c r="M40" s="290">
        <v>0</v>
      </c>
      <c r="N40" s="288">
        <v>0</v>
      </c>
      <c r="O40" s="289">
        <v>0</v>
      </c>
      <c r="P40" s="289">
        <v>0</v>
      </c>
      <c r="Q40" s="290">
        <v>0</v>
      </c>
      <c r="R40" s="288">
        <v>0</v>
      </c>
      <c r="S40" s="289">
        <v>0</v>
      </c>
      <c r="T40" s="289">
        <v>0</v>
      </c>
      <c r="U40" s="290">
        <v>0</v>
      </c>
      <c r="V40" s="288">
        <v>0</v>
      </c>
      <c r="W40" s="289">
        <v>0</v>
      </c>
      <c r="X40" s="289">
        <v>0</v>
      </c>
      <c r="Y40" s="373"/>
      <c r="Z40" s="290">
        <v>0</v>
      </c>
      <c r="AA40" s="288">
        <v>0</v>
      </c>
      <c r="AB40" s="289">
        <v>0</v>
      </c>
      <c r="AC40" s="289">
        <v>0</v>
      </c>
      <c r="AD40" s="290">
        <v>0</v>
      </c>
      <c r="AE40" s="288">
        <v>-5000000</v>
      </c>
      <c r="AF40" s="289">
        <v>0</v>
      </c>
      <c r="AG40" s="289">
        <v>0</v>
      </c>
      <c r="AH40" s="289">
        <v>0</v>
      </c>
      <c r="AI40" s="289">
        <v>0</v>
      </c>
      <c r="AJ40" s="290">
        <v>0</v>
      </c>
      <c r="AK40" s="372"/>
      <c r="AL40" s="290">
        <f>AW40-SUM(AI40:AK40)</f>
        <v>0</v>
      </c>
      <c r="AM40" s="105"/>
      <c r="AN40" s="291">
        <v>0</v>
      </c>
      <c r="AO40" s="291">
        <v>0</v>
      </c>
      <c r="AP40" s="291">
        <v>0</v>
      </c>
      <c r="AQ40" s="291">
        <v>0</v>
      </c>
      <c r="AR40" s="291">
        <v>0</v>
      </c>
      <c r="AS40" s="374"/>
      <c r="AT40" s="291">
        <v>0</v>
      </c>
      <c r="AU40" s="291">
        <v>0</v>
      </c>
      <c r="AV40" s="291">
        <v>-5000000</v>
      </c>
      <c r="AW40" s="291">
        <v>0</v>
      </c>
      <c r="AX40" s="167"/>
    </row>
    <row r="41" ht="14.166666666666666" customHeight="1">
      <c r="A41" t="s" s="305">
        <v>29</v>
      </c>
      <c r="B41" s="288">
        <v>0</v>
      </c>
      <c r="C41" s="289">
        <v>1000000</v>
      </c>
      <c r="D41" s="289">
        <v>0</v>
      </c>
      <c r="E41" s="290">
        <v>0</v>
      </c>
      <c r="F41" s="288">
        <v>0</v>
      </c>
      <c r="G41" s="289">
        <v>0</v>
      </c>
      <c r="H41" s="289">
        <v>0</v>
      </c>
      <c r="I41" s="290">
        <v>0</v>
      </c>
      <c r="J41" s="288">
        <v>0</v>
      </c>
      <c r="K41" s="289">
        <v>0</v>
      </c>
      <c r="L41" s="289">
        <v>0</v>
      </c>
      <c r="M41" s="290">
        <v>0</v>
      </c>
      <c r="N41" s="288">
        <v>0</v>
      </c>
      <c r="O41" s="289">
        <v>0</v>
      </c>
      <c r="P41" s="289">
        <v>0</v>
      </c>
      <c r="Q41" s="290">
        <v>0</v>
      </c>
      <c r="R41" s="288">
        <v>0</v>
      </c>
      <c r="S41" s="289">
        <v>0</v>
      </c>
      <c r="T41" s="289">
        <v>0</v>
      </c>
      <c r="U41" s="290">
        <v>0</v>
      </c>
      <c r="V41" s="288">
        <v>0</v>
      </c>
      <c r="W41" s="289">
        <v>0</v>
      </c>
      <c r="X41" s="289">
        <v>0</v>
      </c>
      <c r="Y41" s="373"/>
      <c r="Z41" s="290">
        <v>0</v>
      </c>
      <c r="AA41" s="288">
        <v>0</v>
      </c>
      <c r="AB41" s="289">
        <v>0</v>
      </c>
      <c r="AC41" s="289">
        <v>0</v>
      </c>
      <c r="AD41" s="290">
        <v>0</v>
      </c>
      <c r="AE41" s="288">
        <v>0</v>
      </c>
      <c r="AF41" s="289">
        <v>0</v>
      </c>
      <c r="AG41" s="289">
        <v>0</v>
      </c>
      <c r="AH41" s="289">
        <v>0</v>
      </c>
      <c r="AI41" s="289">
        <v>0</v>
      </c>
      <c r="AJ41" s="290">
        <v>0</v>
      </c>
      <c r="AK41" s="372"/>
      <c r="AL41" s="290">
        <f>AW41-SUM(AI41:AK41)</f>
        <v>0</v>
      </c>
      <c r="AM41" s="105"/>
      <c r="AN41" s="291">
        <v>1000000</v>
      </c>
      <c r="AO41" s="291">
        <v>0</v>
      </c>
      <c r="AP41" s="291">
        <v>0</v>
      </c>
      <c r="AQ41" s="291">
        <v>0</v>
      </c>
      <c r="AR41" s="291">
        <v>0</v>
      </c>
      <c r="AS41" s="374"/>
      <c r="AT41" s="291">
        <v>0</v>
      </c>
      <c r="AU41" s="291">
        <v>0</v>
      </c>
      <c r="AV41" s="291">
        <v>0</v>
      </c>
      <c r="AW41" s="291">
        <v>0</v>
      </c>
      <c r="AX41" s="167"/>
    </row>
    <row r="42" ht="14.166666666666666" customHeight="1">
      <c r="A42" t="s" s="305">
        <v>274</v>
      </c>
      <c r="B42" s="288">
        <v>0</v>
      </c>
      <c r="C42" s="289">
        <v>0</v>
      </c>
      <c r="D42" s="289">
        <v>1961000000</v>
      </c>
      <c r="E42" s="290">
        <v>0</v>
      </c>
      <c r="F42" s="288">
        <v>0</v>
      </c>
      <c r="G42" s="289">
        <v>0</v>
      </c>
      <c r="H42" s="289">
        <v>0</v>
      </c>
      <c r="I42" s="290">
        <v>0</v>
      </c>
      <c r="J42" s="288">
        <v>0</v>
      </c>
      <c r="K42" s="289">
        <v>0</v>
      </c>
      <c r="L42" s="289">
        <v>0</v>
      </c>
      <c r="M42" s="290">
        <v>0</v>
      </c>
      <c r="N42" s="288">
        <v>0</v>
      </c>
      <c r="O42" s="289">
        <v>0</v>
      </c>
      <c r="P42" s="289">
        <v>0</v>
      </c>
      <c r="Q42" s="290">
        <v>0</v>
      </c>
      <c r="R42" s="288">
        <v>0</v>
      </c>
      <c r="S42" s="289">
        <v>0</v>
      </c>
      <c r="T42" s="289">
        <v>0</v>
      </c>
      <c r="U42" s="290">
        <v>0</v>
      </c>
      <c r="V42" s="288">
        <v>0</v>
      </c>
      <c r="W42" s="289">
        <v>0</v>
      </c>
      <c r="X42" s="289">
        <v>0</v>
      </c>
      <c r="Y42" s="373"/>
      <c r="Z42" s="290">
        <v>0</v>
      </c>
      <c r="AA42" s="288">
        <v>0</v>
      </c>
      <c r="AB42" s="289">
        <v>0</v>
      </c>
      <c r="AC42" s="289">
        <v>0</v>
      </c>
      <c r="AD42" s="290">
        <v>0</v>
      </c>
      <c r="AE42" s="288">
        <v>0</v>
      </c>
      <c r="AF42" s="289">
        <v>0</v>
      </c>
      <c r="AG42" s="289">
        <v>0</v>
      </c>
      <c r="AH42" s="289">
        <v>0</v>
      </c>
      <c r="AI42" s="289">
        <v>0</v>
      </c>
      <c r="AJ42" s="290">
        <v>0</v>
      </c>
      <c r="AK42" s="372"/>
      <c r="AL42" s="290">
        <f>AW42-SUM(AI42:AK42)</f>
        <v>0</v>
      </c>
      <c r="AM42" s="105"/>
      <c r="AN42" s="291">
        <v>1961000000</v>
      </c>
      <c r="AO42" s="291">
        <v>0</v>
      </c>
      <c r="AP42" s="291">
        <v>0</v>
      </c>
      <c r="AQ42" s="291">
        <v>0</v>
      </c>
      <c r="AR42" s="291">
        <v>0</v>
      </c>
      <c r="AS42" s="374"/>
      <c r="AT42" s="291">
        <v>0</v>
      </c>
      <c r="AU42" s="291">
        <v>0</v>
      </c>
      <c r="AV42" s="291">
        <v>0</v>
      </c>
      <c r="AW42" s="291">
        <v>0</v>
      </c>
      <c r="AX42" s="167"/>
    </row>
    <row r="43" ht="14.166666666666666" customHeight="1">
      <c r="A43" t="s" s="305">
        <v>35</v>
      </c>
      <c r="B43" s="292">
        <v>-1000000</v>
      </c>
      <c r="C43" s="293">
        <v>0</v>
      </c>
      <c r="D43" s="293">
        <v>40000000</v>
      </c>
      <c r="E43" s="294">
        <v>0</v>
      </c>
      <c r="F43" s="292">
        <v>0</v>
      </c>
      <c r="G43" s="293">
        <v>-1000000</v>
      </c>
      <c r="H43" s="293">
        <v>20000000</v>
      </c>
      <c r="I43" s="294">
        <v>0</v>
      </c>
      <c r="J43" s="292">
        <v>110000000</v>
      </c>
      <c r="K43" s="293">
        <v>-1000000</v>
      </c>
      <c r="L43" s="293">
        <v>0</v>
      </c>
      <c r="M43" s="294">
        <v>3000000</v>
      </c>
      <c r="N43" s="292">
        <v>0</v>
      </c>
      <c r="O43" s="293">
        <v>0</v>
      </c>
      <c r="P43" s="293">
        <v>1000000</v>
      </c>
      <c r="Q43" s="294">
        <v>-1000000</v>
      </c>
      <c r="R43" s="292">
        <v>0</v>
      </c>
      <c r="S43" s="293">
        <v>0</v>
      </c>
      <c r="T43" s="293">
        <v>0</v>
      </c>
      <c r="U43" s="294">
        <v>0</v>
      </c>
      <c r="V43" s="292">
        <v>0</v>
      </c>
      <c r="W43" s="293">
        <v>0</v>
      </c>
      <c r="X43" s="293">
        <v>-3000000</v>
      </c>
      <c r="Y43" s="375"/>
      <c r="Z43" s="294">
        <v>-5000000</v>
      </c>
      <c r="AA43" s="292">
        <v>-4000000</v>
      </c>
      <c r="AB43" s="293">
        <v>-2000000</v>
      </c>
      <c r="AC43" s="293">
        <v>-4000000</v>
      </c>
      <c r="AD43" s="294">
        <v>-41000000</v>
      </c>
      <c r="AE43" s="292">
        <v>24000000</v>
      </c>
      <c r="AF43" s="293">
        <v>-2000000</v>
      </c>
      <c r="AG43" s="293">
        <v>-1000000</v>
      </c>
      <c r="AH43" s="293">
        <v>-2000000</v>
      </c>
      <c r="AI43" s="293">
        <v>626000000</v>
      </c>
      <c r="AJ43" s="294">
        <v>1000000</v>
      </c>
      <c r="AK43" s="376"/>
      <c r="AL43" s="294">
        <f>AW43-SUM(AI43:AK43)</f>
        <v>-2000000</v>
      </c>
      <c r="AM43" s="105"/>
      <c r="AN43" s="295">
        <v>39000000</v>
      </c>
      <c r="AO43" s="295">
        <v>19000000</v>
      </c>
      <c r="AP43" s="295">
        <v>112000000</v>
      </c>
      <c r="AQ43" s="295">
        <v>0</v>
      </c>
      <c r="AR43" s="295">
        <v>0</v>
      </c>
      <c r="AS43" s="374"/>
      <c r="AT43" s="295">
        <v>-8000000</v>
      </c>
      <c r="AU43" s="295">
        <v>-51000000</v>
      </c>
      <c r="AV43" s="295">
        <v>19000000</v>
      </c>
      <c r="AW43" s="295">
        <v>625000000</v>
      </c>
      <c r="AX43" s="167"/>
    </row>
    <row r="44" ht="14.166666666666666" customHeight="1">
      <c r="A44" t="s" s="287">
        <v>286</v>
      </c>
      <c r="B44" s="306">
        <v>1000000</v>
      </c>
      <c r="C44" s="307">
        <v>-1000000</v>
      </c>
      <c r="D44" s="307">
        <v>1000000</v>
      </c>
      <c r="E44" s="308">
        <v>-1000000</v>
      </c>
      <c r="F44" s="306">
        <v>2000000</v>
      </c>
      <c r="G44" s="307">
        <v>0</v>
      </c>
      <c r="H44" s="307">
        <v>2000000</v>
      </c>
      <c r="I44" s="308">
        <v>2000000</v>
      </c>
      <c r="J44" s="306">
        <v>0</v>
      </c>
      <c r="K44" s="307">
        <v>0</v>
      </c>
      <c r="L44" s="307">
        <v>1000000</v>
      </c>
      <c r="M44" s="308">
        <v>1000000</v>
      </c>
      <c r="N44" s="306">
        <v>0</v>
      </c>
      <c r="O44" s="307">
        <v>0</v>
      </c>
      <c r="P44" s="307">
        <v>-1000000</v>
      </c>
      <c r="Q44" s="308">
        <v>1000000</v>
      </c>
      <c r="R44" s="306">
        <v>0</v>
      </c>
      <c r="S44" s="307">
        <v>2000000</v>
      </c>
      <c r="T44" s="307">
        <v>2000000</v>
      </c>
      <c r="U44" s="308">
        <v>-1000000</v>
      </c>
      <c r="V44" s="306">
        <v>-3000000</v>
      </c>
      <c r="W44" s="307">
        <v>0</v>
      </c>
      <c r="X44" s="307">
        <v>-4000000</v>
      </c>
      <c r="Y44" s="381"/>
      <c r="Z44" s="308">
        <v>0</v>
      </c>
      <c r="AA44" s="306">
        <v>-2000000</v>
      </c>
      <c r="AB44" s="307">
        <v>-2000000</v>
      </c>
      <c r="AC44" s="307">
        <v>-1000000</v>
      </c>
      <c r="AD44" s="308">
        <v>1000000</v>
      </c>
      <c r="AE44" s="306">
        <v>-1000000</v>
      </c>
      <c r="AF44" s="307">
        <v>3000000</v>
      </c>
      <c r="AG44" s="307">
        <v>-1000000</v>
      </c>
      <c r="AH44" s="307">
        <v>-3000000</v>
      </c>
      <c r="AI44" s="307">
        <v>-5000000</v>
      </c>
      <c r="AJ44" s="308">
        <v>-6000000</v>
      </c>
      <c r="AK44" s="382"/>
      <c r="AL44" s="308">
        <f>AW44-SUM(AI44:AK44)</f>
        <v>-1000000</v>
      </c>
      <c r="AM44" s="105"/>
      <c r="AN44" s="309">
        <v>0</v>
      </c>
      <c r="AO44" s="309">
        <v>6000000</v>
      </c>
      <c r="AP44" s="309">
        <v>2000000</v>
      </c>
      <c r="AQ44" s="309">
        <v>0</v>
      </c>
      <c r="AR44" s="309">
        <v>3000000</v>
      </c>
      <c r="AS44" s="374"/>
      <c r="AT44" s="309">
        <v>-7000000</v>
      </c>
      <c r="AU44" s="309">
        <v>-4000000</v>
      </c>
      <c r="AV44" s="309">
        <v>-2000000</v>
      </c>
      <c r="AW44" s="309">
        <v>-12000000</v>
      </c>
      <c r="AX44" s="167"/>
    </row>
    <row r="45" ht="14.166666666666666" customHeight="1">
      <c r="B45" s="378"/>
      <c r="C45" s="379"/>
      <c r="D45" s="379"/>
      <c r="E45" s="300"/>
      <c r="F45" s="378"/>
      <c r="G45" s="379"/>
      <c r="H45" s="379"/>
      <c r="I45" s="300"/>
      <c r="J45" s="378"/>
      <c r="K45" s="379"/>
      <c r="L45" s="379"/>
      <c r="M45" s="300"/>
      <c r="N45" s="378"/>
      <c r="O45" s="379"/>
      <c r="P45" s="379"/>
      <c r="Q45" s="300"/>
      <c r="R45" s="378"/>
      <c r="S45" s="379"/>
      <c r="T45" s="379"/>
      <c r="U45" s="300"/>
      <c r="V45" s="378"/>
      <c r="W45" s="379"/>
      <c r="X45" s="379"/>
      <c r="Y45" s="379"/>
      <c r="Z45" s="300"/>
      <c r="AA45" s="378"/>
      <c r="AB45" s="379"/>
      <c r="AC45" s="379"/>
      <c r="AD45" s="300"/>
      <c r="AE45" s="378"/>
      <c r="AF45" s="379"/>
      <c r="AG45" s="379"/>
      <c r="AH45" s="379"/>
      <c r="AI45" s="379"/>
      <c r="AJ45" s="300"/>
      <c r="AK45" s="378"/>
      <c r="AL45" s="300"/>
      <c r="AM45" s="105"/>
      <c r="AN45" s="380"/>
      <c r="AO45" s="380"/>
      <c r="AP45" s="380"/>
      <c r="AQ45" s="380"/>
      <c r="AR45" s="380"/>
      <c r="AS45" s="374"/>
      <c r="AT45" s="380"/>
      <c r="AU45" s="380"/>
      <c r="AV45" s="380"/>
      <c r="AW45" s="380"/>
      <c r="AX45" s="167"/>
    </row>
    <row r="46" ht="14.166666666666666" customHeight="1">
      <c r="A46" t="s" s="281">
        <v>287</v>
      </c>
      <c r="B46" s="282">
        <v>138000000</v>
      </c>
      <c r="C46" s="283">
        <v>137000000</v>
      </c>
      <c r="D46" s="283">
        <v>2211000000</v>
      </c>
      <c r="E46" s="284">
        <v>224000000</v>
      </c>
      <c r="F46" s="282">
        <v>54000000</v>
      </c>
      <c r="G46" s="283">
        <v>157000000</v>
      </c>
      <c r="H46" s="283">
        <v>233000000</v>
      </c>
      <c r="I46" s="284">
        <v>197000000</v>
      </c>
      <c r="J46" s="282">
        <v>68000000</v>
      </c>
      <c r="K46" s="283">
        <v>-145000000</v>
      </c>
      <c r="L46" s="283">
        <v>32000000</v>
      </c>
      <c r="M46" s="284">
        <v>463000000</v>
      </c>
      <c r="N46" s="282">
        <v>492000000</v>
      </c>
      <c r="O46" s="283">
        <v>573000000</v>
      </c>
      <c r="P46" s="283">
        <v>711000000</v>
      </c>
      <c r="Q46" s="284">
        <v>807000000</v>
      </c>
      <c r="R46" s="282">
        <v>873000000</v>
      </c>
      <c r="S46" s="283">
        <v>943000000</v>
      </c>
      <c r="T46" s="283">
        <v>1001000000</v>
      </c>
      <c r="U46" s="284">
        <v>980000000</v>
      </c>
      <c r="V46" s="282">
        <v>825000000</v>
      </c>
      <c r="W46" s="283">
        <v>937000000</v>
      </c>
      <c r="X46" s="283">
        <v>992000000</v>
      </c>
      <c r="Y46" s="369"/>
      <c r="Z46" s="284">
        <v>907000000</v>
      </c>
      <c r="AA46" s="282">
        <v>856000000</v>
      </c>
      <c r="AB46" s="283">
        <v>896000000</v>
      </c>
      <c r="AC46" s="283">
        <v>990000000</v>
      </c>
      <c r="AD46" s="284">
        <v>675000000</v>
      </c>
      <c r="AE46" s="282">
        <v>723000000</v>
      </c>
      <c r="AF46" s="283">
        <v>687000000</v>
      </c>
      <c r="AG46" s="283">
        <v>893000000</v>
      </c>
      <c r="AH46" s="283">
        <v>744000000</v>
      </c>
      <c r="AI46" s="283">
        <v>1505000000</v>
      </c>
      <c r="AJ46" s="284">
        <v>1071000000</v>
      </c>
      <c r="AK46" s="370"/>
      <c r="AL46" s="284">
        <f>AW46-SUM(AI46:AK46)</f>
        <v>1228000000</v>
      </c>
      <c r="AM46" s="105"/>
      <c r="AN46" s="285">
        <v>2710000000</v>
      </c>
      <c r="AO46" s="285">
        <v>641000000</v>
      </c>
      <c r="AP46" s="285">
        <v>418000000</v>
      </c>
      <c r="AQ46" s="285">
        <v>2583000000</v>
      </c>
      <c r="AR46" s="285">
        <v>3797000000</v>
      </c>
      <c r="AS46" s="371"/>
      <c r="AT46" s="285">
        <v>3661000000</v>
      </c>
      <c r="AU46" s="285">
        <v>3417000000</v>
      </c>
      <c r="AV46" s="285">
        <v>3047000000</v>
      </c>
      <c r="AW46" s="285">
        <v>3804000000</v>
      </c>
      <c r="AX46" s="167"/>
    </row>
    <row r="47" ht="14.166666666666666" customHeight="1">
      <c r="A47" t="s" s="287">
        <v>273</v>
      </c>
      <c r="B47" s="288">
        <v>-382000000</v>
      </c>
      <c r="C47" s="289">
        <v>-384000000</v>
      </c>
      <c r="D47" s="289">
        <v>-384000000</v>
      </c>
      <c r="E47" s="290">
        <v>-385000000</v>
      </c>
      <c r="F47" s="288">
        <v>-375000000</v>
      </c>
      <c r="G47" s="289">
        <v>-377000000</v>
      </c>
      <c r="H47" s="289">
        <v>-382000000</v>
      </c>
      <c r="I47" s="290">
        <v>-394000000</v>
      </c>
      <c r="J47" s="288">
        <v>-419000000</v>
      </c>
      <c r="K47" s="289">
        <v>-402000000</v>
      </c>
      <c r="L47" s="289">
        <v>-441000000</v>
      </c>
      <c r="M47" s="290">
        <v>-171000000</v>
      </c>
      <c r="N47" s="288">
        <v>-198000000</v>
      </c>
      <c r="O47" s="289">
        <v>-159000000</v>
      </c>
      <c r="P47" s="289">
        <v>-159000000</v>
      </c>
      <c r="Q47" s="290">
        <v>-155000000</v>
      </c>
      <c r="R47" s="288">
        <v>-150000000</v>
      </c>
      <c r="S47" s="289">
        <v>-149000000</v>
      </c>
      <c r="T47" s="289">
        <v>-148000000</v>
      </c>
      <c r="U47" s="290">
        <v>-125000000</v>
      </c>
      <c r="V47" s="288">
        <v>-99000000</v>
      </c>
      <c r="W47" s="289">
        <v>-95000000</v>
      </c>
      <c r="X47" s="289">
        <v>-85000000</v>
      </c>
      <c r="Y47" s="373"/>
      <c r="Z47" s="290">
        <v>-77000000</v>
      </c>
      <c r="AA47" s="288">
        <v>-63000000</v>
      </c>
      <c r="AB47" s="289">
        <v>-41000000</v>
      </c>
      <c r="AC47" s="289">
        <v>-42000000</v>
      </c>
      <c r="AD47" s="290">
        <v>-39000000</v>
      </c>
      <c r="AE47" s="288">
        <v>-40000000</v>
      </c>
      <c r="AF47" s="289">
        <v>-32000000</v>
      </c>
      <c r="AG47" s="289">
        <v>-38000000</v>
      </c>
      <c r="AH47" s="289">
        <v>-41000000</v>
      </c>
      <c r="AI47" s="289">
        <v>-38000000</v>
      </c>
      <c r="AJ47" s="290">
        <v>-36000000</v>
      </c>
      <c r="AK47" s="372"/>
      <c r="AL47" s="290">
        <f>AW47-SUM(AI47:AK47)</f>
        <v>-36000000</v>
      </c>
      <c r="AM47" s="105"/>
      <c r="AN47" s="291">
        <v>-1535000000</v>
      </c>
      <c r="AO47" s="291">
        <v>-1528000000</v>
      </c>
      <c r="AP47" s="291">
        <v>-1433000000</v>
      </c>
      <c r="AQ47" s="291">
        <v>-671000000</v>
      </c>
      <c r="AR47" s="291">
        <v>-572000000</v>
      </c>
      <c r="AS47" s="374"/>
      <c r="AT47" s="291">
        <v>-356000000</v>
      </c>
      <c r="AU47" s="291">
        <v>-185000000</v>
      </c>
      <c r="AV47" s="291">
        <v>-151000000</v>
      </c>
      <c r="AW47" s="291">
        <v>-110000000</v>
      </c>
      <c r="AX47" s="167"/>
    </row>
    <row r="48" ht="14.166666666666666" customHeight="1">
      <c r="A48" t="s" s="287">
        <v>29</v>
      </c>
      <c r="B48" s="288">
        <v>-1000000</v>
      </c>
      <c r="C48" s="289">
        <v>1000000</v>
      </c>
      <c r="D48" s="289">
        <v>-5000000</v>
      </c>
      <c r="E48" s="290">
        <v>-1000000</v>
      </c>
      <c r="F48" s="288">
        <v>-25000000</v>
      </c>
      <c r="G48" s="289">
        <v>-5000000</v>
      </c>
      <c r="H48" s="289">
        <v>1000000</v>
      </c>
      <c r="I48" s="290">
        <v>1000000</v>
      </c>
      <c r="J48" s="288">
        <v>-11000000</v>
      </c>
      <c r="K48" s="289">
        <v>-8000000</v>
      </c>
      <c r="L48" s="289">
        <v>-21000000</v>
      </c>
      <c r="M48" s="290">
        <v>-38000000</v>
      </c>
      <c r="N48" s="288">
        <v>0</v>
      </c>
      <c r="O48" s="289">
        <v>-1000000</v>
      </c>
      <c r="P48" s="289">
        <v>0</v>
      </c>
      <c r="Q48" s="290">
        <v>0</v>
      </c>
      <c r="R48" s="288">
        <v>1000000</v>
      </c>
      <c r="S48" s="289">
        <v>4000000</v>
      </c>
      <c r="T48" s="289">
        <v>0</v>
      </c>
      <c r="U48" s="290">
        <v>2000000</v>
      </c>
      <c r="V48" s="288">
        <v>-18000000</v>
      </c>
      <c r="W48" s="289">
        <v>0</v>
      </c>
      <c r="X48" s="289">
        <v>4000000</v>
      </c>
      <c r="Y48" s="373"/>
      <c r="Z48" s="290">
        <v>-84000000</v>
      </c>
      <c r="AA48" s="288">
        <v>-7000000</v>
      </c>
      <c r="AB48" s="289">
        <v>-6000000</v>
      </c>
      <c r="AC48" s="289">
        <v>0</v>
      </c>
      <c r="AD48" s="290">
        <v>-112000000</v>
      </c>
      <c r="AE48" s="288">
        <v>-14000000</v>
      </c>
      <c r="AF48" s="289">
        <v>-67000000</v>
      </c>
      <c r="AG48" s="289">
        <v>-3000000</v>
      </c>
      <c r="AH48" s="289">
        <v>-177000000</v>
      </c>
      <c r="AI48" s="289">
        <v>-2000000</v>
      </c>
      <c r="AJ48" s="290">
        <v>8000000</v>
      </c>
      <c r="AK48" s="372"/>
      <c r="AL48" s="290">
        <f>AW48-SUM(AI48:AK48)</f>
        <v>5000000</v>
      </c>
      <c r="AM48" s="105"/>
      <c r="AN48" s="291">
        <v>-6000000</v>
      </c>
      <c r="AO48" s="291">
        <v>-28000000</v>
      </c>
      <c r="AP48" s="291">
        <v>-78000000</v>
      </c>
      <c r="AQ48" s="291">
        <v>-1000000</v>
      </c>
      <c r="AR48" s="291">
        <v>7000000</v>
      </c>
      <c r="AS48" s="374"/>
      <c r="AT48" s="291">
        <v>-98000000</v>
      </c>
      <c r="AU48" s="291">
        <v>-125000000</v>
      </c>
      <c r="AV48" s="291">
        <v>-261000000</v>
      </c>
      <c r="AW48" s="291">
        <v>11000000</v>
      </c>
      <c r="AX48" s="167"/>
    </row>
    <row r="49" ht="14.166666666666666" customHeight="1">
      <c r="A49" t="s" s="287">
        <v>32</v>
      </c>
      <c r="B49" s="288">
        <v>-69000000</v>
      </c>
      <c r="C49" s="289">
        <v>-69000000</v>
      </c>
      <c r="D49" s="289">
        <v>-83000000</v>
      </c>
      <c r="E49" s="290">
        <v>-93000000</v>
      </c>
      <c r="F49" s="288">
        <v>-86000000</v>
      </c>
      <c r="G49" s="289">
        <v>-87000000</v>
      </c>
      <c r="H49" s="289">
        <v>-84000000</v>
      </c>
      <c r="I49" s="290">
        <v>-89000000</v>
      </c>
      <c r="J49" s="288">
        <v>-107000000</v>
      </c>
      <c r="K49" s="289">
        <v>-105000000</v>
      </c>
      <c r="L49" s="289">
        <v>-83000000</v>
      </c>
      <c r="M49" s="290">
        <v>-89000000</v>
      </c>
      <c r="N49" s="288">
        <v>-91000000</v>
      </c>
      <c r="O49" s="289">
        <v>-93000000</v>
      </c>
      <c r="P49" s="289">
        <v>-81000000</v>
      </c>
      <c r="Q49" s="290">
        <v>-88000000</v>
      </c>
      <c r="R49" s="288">
        <v>-89000000</v>
      </c>
      <c r="S49" s="289">
        <v>-89000000</v>
      </c>
      <c r="T49" s="289">
        <v>-89000000</v>
      </c>
      <c r="U49" s="290">
        <v>-97000000</v>
      </c>
      <c r="V49" s="288">
        <v>-99000000</v>
      </c>
      <c r="W49" s="289">
        <v>-102000000</v>
      </c>
      <c r="X49" s="289">
        <v>-103000000</v>
      </c>
      <c r="Y49" s="373"/>
      <c r="Z49" s="290">
        <v>-107000000</v>
      </c>
      <c r="AA49" s="288">
        <v>-115000000</v>
      </c>
      <c r="AB49" s="289">
        <v>-114000000</v>
      </c>
      <c r="AC49" s="289">
        <v>-115000000</v>
      </c>
      <c r="AD49" s="290">
        <v>-117000000</v>
      </c>
      <c r="AE49" s="288">
        <v>-127000000</v>
      </c>
      <c r="AF49" s="289">
        <v>-117000000</v>
      </c>
      <c r="AG49" s="289">
        <v>-118000000</v>
      </c>
      <c r="AH49" s="289">
        <v>-100000000</v>
      </c>
      <c r="AI49" s="289">
        <v>-109000000</v>
      </c>
      <c r="AJ49" s="290">
        <v>-105000000</v>
      </c>
      <c r="AK49" s="372"/>
      <c r="AL49" s="290">
        <f>AW49-SUM(AI49:AK49)</f>
        <v>-114000000</v>
      </c>
      <c r="AM49" s="105"/>
      <c r="AN49" s="291">
        <v>-314000000</v>
      </c>
      <c r="AO49" s="291">
        <v>-346000000</v>
      </c>
      <c r="AP49" s="291">
        <v>-384000000</v>
      </c>
      <c r="AQ49" s="291">
        <v>-353000000</v>
      </c>
      <c r="AR49" s="291">
        <v>-364000000</v>
      </c>
      <c r="AS49" s="374"/>
      <c r="AT49" s="291">
        <v>-411000000</v>
      </c>
      <c r="AU49" s="291">
        <v>-461000000</v>
      </c>
      <c r="AV49" s="291">
        <v>-462000000</v>
      </c>
      <c r="AW49" s="291">
        <v>-328000000</v>
      </c>
      <c r="AX49" s="167"/>
    </row>
    <row r="50" ht="14.166666666666666" customHeight="1">
      <c r="A50" t="s" s="287">
        <v>274</v>
      </c>
      <c r="B50" s="288">
        <v>-26000000</v>
      </c>
      <c r="C50" s="289">
        <v>-25000000</v>
      </c>
      <c r="D50" s="289">
        <v>1914000000</v>
      </c>
      <c r="E50" s="290">
        <v>-15000000</v>
      </c>
      <c r="F50" s="288">
        <v>-13000000</v>
      </c>
      <c r="G50" s="289">
        <v>-10000000</v>
      </c>
      <c r="H50" s="289">
        <v>-6000000</v>
      </c>
      <c r="I50" s="290">
        <v>-4000000</v>
      </c>
      <c r="J50" s="288">
        <v>-4000000</v>
      </c>
      <c r="K50" s="289">
        <v>-3000000</v>
      </c>
      <c r="L50" s="289">
        <v>-1000000</v>
      </c>
      <c r="M50" s="290">
        <v>0</v>
      </c>
      <c r="N50" s="288">
        <v>0</v>
      </c>
      <c r="O50" s="289">
        <v>0</v>
      </c>
      <c r="P50" s="289">
        <v>0</v>
      </c>
      <c r="Q50" s="290">
        <v>0</v>
      </c>
      <c r="R50" s="288">
        <v>0</v>
      </c>
      <c r="S50" s="289">
        <v>0</v>
      </c>
      <c r="T50" s="289">
        <v>0</v>
      </c>
      <c r="U50" s="290">
        <v>0</v>
      </c>
      <c r="V50" s="288">
        <v>0</v>
      </c>
      <c r="W50" s="289">
        <v>0</v>
      </c>
      <c r="X50" s="289">
        <v>0</v>
      </c>
      <c r="Y50" s="373"/>
      <c r="Z50" s="290">
        <v>0</v>
      </c>
      <c r="AA50" s="288">
        <v>0</v>
      </c>
      <c r="AB50" s="289">
        <v>0</v>
      </c>
      <c r="AC50" s="289">
        <v>0</v>
      </c>
      <c r="AD50" s="290">
        <v>0</v>
      </c>
      <c r="AE50" s="288">
        <v>0</v>
      </c>
      <c r="AF50" s="289">
        <v>0</v>
      </c>
      <c r="AG50" s="289">
        <v>0</v>
      </c>
      <c r="AH50" s="289">
        <v>0</v>
      </c>
      <c r="AI50" s="289">
        <v>0</v>
      </c>
      <c r="AJ50" s="290">
        <v>0</v>
      </c>
      <c r="AK50" s="372"/>
      <c r="AL50" s="290">
        <f>AW50-SUM(AI50:AK50)</f>
        <v>0</v>
      </c>
      <c r="AM50" s="105"/>
      <c r="AN50" s="291">
        <v>1848000000</v>
      </c>
      <c r="AO50" s="291">
        <v>-33000000</v>
      </c>
      <c r="AP50" s="291">
        <v>-8000000</v>
      </c>
      <c r="AQ50" s="291">
        <v>0</v>
      </c>
      <c r="AR50" s="291">
        <v>0</v>
      </c>
      <c r="AS50" s="374"/>
      <c r="AT50" s="291">
        <v>0</v>
      </c>
      <c r="AU50" s="291">
        <v>0</v>
      </c>
      <c r="AV50" s="291">
        <v>0</v>
      </c>
      <c r="AW50" s="291">
        <v>0</v>
      </c>
      <c r="AX50" s="167"/>
    </row>
    <row r="51" ht="14.166666666666666" customHeight="1">
      <c r="A51" t="s" s="287">
        <v>35</v>
      </c>
      <c r="B51" s="288">
        <v>-1000000</v>
      </c>
      <c r="C51" s="289">
        <v>-4000000</v>
      </c>
      <c r="D51" s="289">
        <v>36000000</v>
      </c>
      <c r="E51" s="290">
        <v>-13000000</v>
      </c>
      <c r="F51" s="288">
        <v>-6000000</v>
      </c>
      <c r="G51" s="289">
        <v>-4000000</v>
      </c>
      <c r="H51" s="289">
        <v>17000000</v>
      </c>
      <c r="I51" s="290">
        <v>-4000000</v>
      </c>
      <c r="J51" s="288">
        <v>107000000</v>
      </c>
      <c r="K51" s="289">
        <v>-3000000</v>
      </c>
      <c r="L51" s="289">
        <v>-8000000</v>
      </c>
      <c r="M51" s="290">
        <v>-3000000</v>
      </c>
      <c r="N51" s="288">
        <v>-11000000</v>
      </c>
      <c r="O51" s="289">
        <v>-4000000</v>
      </c>
      <c r="P51" s="289">
        <v>-8000000</v>
      </c>
      <c r="Q51" s="290">
        <v>-10000000</v>
      </c>
      <c r="R51" s="288">
        <v>-8000000</v>
      </c>
      <c r="S51" s="289">
        <v>-16000000</v>
      </c>
      <c r="T51" s="289">
        <v>-33000000</v>
      </c>
      <c r="U51" s="290">
        <v>-8000000</v>
      </c>
      <c r="V51" s="288">
        <v>-44000000</v>
      </c>
      <c r="W51" s="289">
        <v>-21000000</v>
      </c>
      <c r="X51" s="289">
        <v>-27000000</v>
      </c>
      <c r="Y51" s="373"/>
      <c r="Z51" s="290">
        <v>-44000000</v>
      </c>
      <c r="AA51" s="288">
        <v>-39000000</v>
      </c>
      <c r="AB51" s="289">
        <v>-14000000</v>
      </c>
      <c r="AC51" s="289">
        <v>-6000000</v>
      </c>
      <c r="AD51" s="290">
        <v>-122000000</v>
      </c>
      <c r="AE51" s="288">
        <v>0</v>
      </c>
      <c r="AF51" s="289">
        <v>-32000000</v>
      </c>
      <c r="AG51" s="289">
        <v>-19000000</v>
      </c>
      <c r="AH51" s="289">
        <v>-92000000</v>
      </c>
      <c r="AI51" s="289">
        <v>602000000</v>
      </c>
      <c r="AJ51" s="290">
        <v>-24000000</v>
      </c>
      <c r="AK51" s="372"/>
      <c r="AL51" s="290">
        <f>AW51-SUM(AI51:AK51)</f>
        <v>-33000000</v>
      </c>
      <c r="AM51" s="105"/>
      <c r="AN51" s="291">
        <v>18000000</v>
      </c>
      <c r="AO51" s="291">
        <v>3000000</v>
      </c>
      <c r="AP51" s="291">
        <v>93000000</v>
      </c>
      <c r="AQ51" s="291">
        <v>-33000000</v>
      </c>
      <c r="AR51" s="291">
        <v>-65000000</v>
      </c>
      <c r="AS51" s="374"/>
      <c r="AT51" s="291">
        <v>-136000000</v>
      </c>
      <c r="AU51" s="291">
        <v>-181000000</v>
      </c>
      <c r="AV51" s="291">
        <v>-143000000</v>
      </c>
      <c r="AW51" s="291">
        <v>545000000</v>
      </c>
      <c r="AX51" s="167"/>
    </row>
    <row r="52" ht="14.166666666666666" customHeight="1">
      <c r="A52" t="s" s="287">
        <v>275</v>
      </c>
      <c r="B52" s="292">
        <v>0</v>
      </c>
      <c r="C52" s="293">
        <v>0</v>
      </c>
      <c r="D52" s="293">
        <v>0</v>
      </c>
      <c r="E52" s="294">
        <v>0</v>
      </c>
      <c r="F52" s="292">
        <v>0</v>
      </c>
      <c r="G52" s="293">
        <v>0</v>
      </c>
      <c r="H52" s="293">
        <v>0</v>
      </c>
      <c r="I52" s="294">
        <v>0</v>
      </c>
      <c r="J52" s="292">
        <v>0</v>
      </c>
      <c r="K52" s="293">
        <v>0</v>
      </c>
      <c r="L52" s="293">
        <v>0</v>
      </c>
      <c r="M52" s="294">
        <v>0</v>
      </c>
      <c r="N52" s="292">
        <v>0</v>
      </c>
      <c r="O52" s="293">
        <v>0</v>
      </c>
      <c r="P52" s="293">
        <v>0</v>
      </c>
      <c r="Q52" s="294">
        <v>0</v>
      </c>
      <c r="R52" s="292">
        <v>0</v>
      </c>
      <c r="S52" s="293">
        <v>0</v>
      </c>
      <c r="T52" s="293">
        <v>0</v>
      </c>
      <c r="U52" s="294">
        <v>0</v>
      </c>
      <c r="V52" s="292">
        <v>0</v>
      </c>
      <c r="W52" s="293">
        <v>0</v>
      </c>
      <c r="X52" s="293">
        <v>0</v>
      </c>
      <c r="Y52" s="375"/>
      <c r="Z52" s="294">
        <v>0</v>
      </c>
      <c r="AA52" s="292">
        <v>0</v>
      </c>
      <c r="AB52" s="293">
        <v>0</v>
      </c>
      <c r="AC52" s="293">
        <v>0</v>
      </c>
      <c r="AD52" s="294">
        <v>0</v>
      </c>
      <c r="AE52" s="292">
        <v>0</v>
      </c>
      <c r="AF52" s="293">
        <v>0</v>
      </c>
      <c r="AG52" s="293">
        <v>0</v>
      </c>
      <c r="AH52" s="293">
        <v>0</v>
      </c>
      <c r="AI52" s="293">
        <v>0</v>
      </c>
      <c r="AJ52" s="294">
        <v>0</v>
      </c>
      <c r="AK52" s="376"/>
      <c r="AL52" s="294">
        <f>AW52-SUM(AI52:AK52)</f>
        <v>0</v>
      </c>
      <c r="AM52" s="105"/>
      <c r="AN52" s="295">
        <v>0</v>
      </c>
      <c r="AO52" s="295">
        <v>0</v>
      </c>
      <c r="AP52" s="295">
        <v>0</v>
      </c>
      <c r="AQ52" s="295">
        <v>0</v>
      </c>
      <c r="AR52" s="295">
        <v>0</v>
      </c>
      <c r="AS52" s="374"/>
      <c r="AT52" s="295">
        <v>0</v>
      </c>
      <c r="AU52" s="295">
        <v>0</v>
      </c>
      <c r="AV52" s="295">
        <v>0</v>
      </c>
      <c r="AW52" s="295">
        <f>SUM(AE52:AH52)</f>
        <v>0</v>
      </c>
      <c r="AX52" s="167"/>
    </row>
    <row r="53" ht="14.166666666666666" customHeight="1">
      <c r="A53" t="s" s="281">
        <v>288</v>
      </c>
      <c r="B53" s="296">
        <v>617000000</v>
      </c>
      <c r="C53" s="297">
        <v>618000000</v>
      </c>
      <c r="D53" s="297">
        <v>733000000</v>
      </c>
      <c r="E53" s="298">
        <v>731000000</v>
      </c>
      <c r="F53" s="296">
        <v>559000000</v>
      </c>
      <c r="G53" s="297">
        <v>640000000</v>
      </c>
      <c r="H53" s="297">
        <v>687000000</v>
      </c>
      <c r="I53" s="298">
        <v>687000000</v>
      </c>
      <c r="J53" s="296">
        <v>502000000</v>
      </c>
      <c r="K53" s="297">
        <v>376000000</v>
      </c>
      <c r="L53" s="297">
        <v>586000000</v>
      </c>
      <c r="M53" s="298">
        <v>764000000</v>
      </c>
      <c r="N53" s="296">
        <v>792000000</v>
      </c>
      <c r="O53" s="297">
        <v>830000000</v>
      </c>
      <c r="P53" s="297">
        <v>959000000</v>
      </c>
      <c r="Q53" s="298">
        <v>1060000000</v>
      </c>
      <c r="R53" s="296">
        <v>1119000000</v>
      </c>
      <c r="S53" s="297">
        <v>1193000000</v>
      </c>
      <c r="T53" s="297">
        <v>1271000000</v>
      </c>
      <c r="U53" s="298">
        <v>1208000000</v>
      </c>
      <c r="V53" s="296">
        <v>1085000000</v>
      </c>
      <c r="W53" s="297">
        <v>1155000000</v>
      </c>
      <c r="X53" s="297">
        <v>1203000000</v>
      </c>
      <c r="Y53" s="377"/>
      <c r="Z53" s="298">
        <v>1219000000</v>
      </c>
      <c r="AA53" s="296">
        <v>1080000000</v>
      </c>
      <c r="AB53" s="297">
        <v>1071000000</v>
      </c>
      <c r="AC53" s="297">
        <v>1153000000</v>
      </c>
      <c r="AD53" s="298">
        <v>1065000000</v>
      </c>
      <c r="AE53" s="296">
        <v>904000000</v>
      </c>
      <c r="AF53" s="297">
        <v>935000000</v>
      </c>
      <c r="AG53" s="297">
        <v>1071000000</v>
      </c>
      <c r="AH53" s="297">
        <v>1154000000</v>
      </c>
      <c r="AI53" s="297">
        <v>1052000000</v>
      </c>
      <c r="AJ53" s="298">
        <v>1228000000</v>
      </c>
      <c r="AK53" s="317"/>
      <c r="AL53" s="298">
        <f>AW53-SUM(AI53:AK53)</f>
        <v>1406000000</v>
      </c>
      <c r="AM53" s="105"/>
      <c r="AN53" s="299">
        <v>2699000000</v>
      </c>
      <c r="AO53" s="299">
        <v>2573000000</v>
      </c>
      <c r="AP53" s="299">
        <v>2228000000</v>
      </c>
      <c r="AQ53" s="299">
        <v>3641000000</v>
      </c>
      <c r="AR53" s="299">
        <v>4791000000</v>
      </c>
      <c r="AS53" s="371"/>
      <c r="AT53" s="299">
        <v>4662000000</v>
      </c>
      <c r="AU53" s="299">
        <v>4369000000</v>
      </c>
      <c r="AV53" s="299">
        <v>4064000000</v>
      </c>
      <c r="AW53" s="299">
        <v>3686000000</v>
      </c>
      <c r="AX53" s="167"/>
    </row>
    <row r="54" ht="14.166666666666666" customHeight="1">
      <c r="B54" s="378"/>
      <c r="C54" s="379"/>
      <c r="D54" s="379"/>
      <c r="E54" s="300"/>
      <c r="F54" s="378"/>
      <c r="G54" s="379"/>
      <c r="H54" s="379"/>
      <c r="I54" s="300"/>
      <c r="J54" s="378"/>
      <c r="K54" s="379"/>
      <c r="L54" s="379"/>
      <c r="M54" s="300"/>
      <c r="N54" s="378"/>
      <c r="O54" s="379"/>
      <c r="P54" s="379"/>
      <c r="Q54" s="300"/>
      <c r="R54" s="378"/>
      <c r="S54" s="379"/>
      <c r="T54" s="379"/>
      <c r="U54" s="300"/>
      <c r="V54" s="378"/>
      <c r="W54" s="379"/>
      <c r="X54" s="379"/>
      <c r="Y54" s="379"/>
      <c r="Z54" s="300"/>
      <c r="AA54" s="378"/>
      <c r="AB54" s="379"/>
      <c r="AC54" s="379"/>
      <c r="AD54" s="300"/>
      <c r="AE54" s="378"/>
      <c r="AF54" s="379"/>
      <c r="AG54" s="379"/>
      <c r="AH54" s="379"/>
      <c r="AI54" s="379"/>
      <c r="AJ54" s="300"/>
      <c r="AK54" s="378"/>
      <c r="AL54" s="300"/>
      <c r="AM54" s="105"/>
      <c r="AN54" s="380"/>
      <c r="AO54" s="380"/>
      <c r="AP54" s="380"/>
      <c r="AQ54" s="380"/>
      <c r="AR54" s="380"/>
      <c r="AS54" s="374"/>
      <c r="AT54" s="380"/>
      <c r="AU54" s="380"/>
      <c r="AV54" s="380"/>
      <c r="AW54" s="310">
        <f>SUM(AE54:AH54)</f>
        <v>0</v>
      </c>
      <c r="AX54" s="167"/>
    </row>
    <row r="55" ht="14.166666666666666" customHeight="1">
      <c r="A55" t="s" s="281">
        <v>289</v>
      </c>
      <c r="B55" s="301">
        <v>0.061</v>
      </c>
      <c r="C55" s="302">
        <v>0.06</v>
      </c>
      <c r="D55" s="302">
        <v>0.904</v>
      </c>
      <c r="E55" s="303">
        <v>0.093</v>
      </c>
      <c r="F55" s="301">
        <v>0.026</v>
      </c>
      <c r="G55" s="302">
        <v>0.071</v>
      </c>
      <c r="H55" s="302">
        <v>0.103</v>
      </c>
      <c r="I55" s="303">
        <v>0.086</v>
      </c>
      <c r="J55" s="301">
        <v>0.034</v>
      </c>
      <c r="K55" s="302">
        <v>-0.08</v>
      </c>
      <c r="L55" s="302">
        <v>0.014</v>
      </c>
      <c r="M55" s="303">
        <v>0.185</v>
      </c>
      <c r="N55" s="301">
        <v>0.192</v>
      </c>
      <c r="O55" s="302">
        <v>0.221</v>
      </c>
      <c r="P55" s="302">
        <v>0.249</v>
      </c>
      <c r="Q55" s="303">
        <v>0.266</v>
      </c>
      <c r="R55" s="301">
        <v>0.278</v>
      </c>
      <c r="S55" s="302">
        <v>0.285</v>
      </c>
      <c r="T55" s="302">
        <v>0.291</v>
      </c>
      <c r="U55" s="303">
        <v>0.296</v>
      </c>
      <c r="V55" s="301">
        <v>0.264</v>
      </c>
      <c r="W55" s="302">
        <v>0.284</v>
      </c>
      <c r="X55" s="302">
        <v>0.289</v>
      </c>
      <c r="Y55" s="369"/>
      <c r="Z55" s="303">
        <v>0.265</v>
      </c>
      <c r="AA55" s="301">
        <v>0.274</v>
      </c>
      <c r="AB55" s="302">
        <v>0.287</v>
      </c>
      <c r="AC55" s="302">
        <v>0.305</v>
      </c>
      <c r="AD55" s="303">
        <v>0.217</v>
      </c>
      <c r="AE55" s="301">
        <v>0.255</v>
      </c>
      <c r="AF55" s="302">
        <v>0.235</v>
      </c>
      <c r="AG55" s="302">
        <v>0.281</v>
      </c>
      <c r="AH55" s="302">
        <v>0.223</v>
      </c>
      <c r="AI55" s="302">
        <v>0.473121659855391</v>
      </c>
      <c r="AJ55" s="303">
        <v>0.306350114416476</v>
      </c>
      <c r="AK55" s="370"/>
      <c r="AL55" s="303">
        <f>AL46/AL5</f>
        <v>0.324352879027998</v>
      </c>
      <c r="AM55" s="105"/>
      <c r="AN55" s="304">
        <v>0.288</v>
      </c>
      <c r="AO55" s="304">
        <v>0.072</v>
      </c>
      <c r="AP55" s="304">
        <v>0.049</v>
      </c>
      <c r="AQ55" s="304">
        <v>0.233</v>
      </c>
      <c r="AR55" s="304">
        <v>0.288</v>
      </c>
      <c r="AS55" s="371"/>
      <c r="AT55" s="304">
        <v>0.276</v>
      </c>
      <c r="AU55" s="304">
        <v>0.271</v>
      </c>
      <c r="AV55" s="304">
        <v>0.248</v>
      </c>
      <c r="AW55" s="304">
        <v>0.363566854630603</v>
      </c>
      <c r="AX55" s="167"/>
    </row>
    <row r="56" ht="14.166666666666666" customHeight="1">
      <c r="B56" s="370"/>
      <c r="C56" s="369"/>
      <c r="D56" s="369"/>
      <c r="E56" s="311"/>
      <c r="F56" s="370"/>
      <c r="G56" s="369"/>
      <c r="H56" s="369"/>
      <c r="I56" s="311"/>
      <c r="J56" s="370"/>
      <c r="K56" s="369"/>
      <c r="L56" s="369"/>
      <c r="M56" s="311"/>
      <c r="N56" s="370"/>
      <c r="O56" s="369"/>
      <c r="P56" s="369"/>
      <c r="Q56" s="311"/>
      <c r="R56" s="370"/>
      <c r="S56" s="369"/>
      <c r="T56" s="369"/>
      <c r="U56" s="311"/>
      <c r="V56" s="370"/>
      <c r="W56" s="369"/>
      <c r="X56" s="369"/>
      <c r="Y56" s="369"/>
      <c r="Z56" s="311"/>
      <c r="AA56" s="370"/>
      <c r="AB56" s="369"/>
      <c r="AC56" s="369"/>
      <c r="AD56" s="311"/>
      <c r="AE56" s="370"/>
      <c r="AF56" s="369"/>
      <c r="AG56" s="369"/>
      <c r="AH56" s="369"/>
      <c r="AI56" s="369"/>
      <c r="AJ56" s="311"/>
      <c r="AK56" s="370"/>
      <c r="AL56" s="311"/>
      <c r="AM56" s="105"/>
      <c r="AN56" s="228"/>
      <c r="AO56" s="228"/>
      <c r="AP56" s="228"/>
      <c r="AQ56" s="228"/>
      <c r="AR56" s="228"/>
      <c r="AS56" s="374"/>
      <c r="AT56" s="228"/>
      <c r="AU56" s="228"/>
      <c r="AV56" s="228"/>
      <c r="AW56" s="228"/>
      <c r="AX56" s="167"/>
    </row>
    <row r="57" ht="14.166666666666666" customHeight="1">
      <c r="A57" t="s" s="281">
        <v>290</v>
      </c>
      <c r="B57" s="301">
        <v>0.272</v>
      </c>
      <c r="C57" s="302">
        <v>0.27</v>
      </c>
      <c r="D57" s="302">
        <v>0.3</v>
      </c>
      <c r="E57" s="303">
        <v>0.304</v>
      </c>
      <c r="F57" s="301">
        <v>0.267</v>
      </c>
      <c r="G57" s="302">
        <v>0.289</v>
      </c>
      <c r="H57" s="302">
        <v>0.303</v>
      </c>
      <c r="I57" s="303">
        <v>0.299</v>
      </c>
      <c r="J57" s="301">
        <v>0.248</v>
      </c>
      <c r="K57" s="302">
        <v>0.207</v>
      </c>
      <c r="L57" s="302">
        <v>0.258</v>
      </c>
      <c r="M57" s="303">
        <v>0.305</v>
      </c>
      <c r="N57" s="301">
        <v>0.309</v>
      </c>
      <c r="O57" s="302">
        <v>0.32</v>
      </c>
      <c r="P57" s="302">
        <v>0.335</v>
      </c>
      <c r="Q57" s="303">
        <v>0.349</v>
      </c>
      <c r="R57" s="301">
        <v>0.357</v>
      </c>
      <c r="S57" s="302">
        <v>0.36</v>
      </c>
      <c r="T57" s="302">
        <v>0.369</v>
      </c>
      <c r="U57" s="303">
        <v>0.365</v>
      </c>
      <c r="V57" s="301">
        <v>0.348</v>
      </c>
      <c r="W57" s="302">
        <v>0.35</v>
      </c>
      <c r="X57" s="302">
        <v>0.35</v>
      </c>
      <c r="Y57" s="369"/>
      <c r="Z57" s="303">
        <v>0.356</v>
      </c>
      <c r="AA57" s="301">
        <v>0.345</v>
      </c>
      <c r="AB57" s="302">
        <v>0.343</v>
      </c>
      <c r="AC57" s="302">
        <v>0.355</v>
      </c>
      <c r="AD57" s="303">
        <v>0.342</v>
      </c>
      <c r="AE57" s="301">
        <v>0.319</v>
      </c>
      <c r="AF57" s="302">
        <v>0.32</v>
      </c>
      <c r="AG57" s="302">
        <v>0.338</v>
      </c>
      <c r="AH57" s="302">
        <v>0.346</v>
      </c>
      <c r="AI57" s="302">
        <v>0.330713612071676</v>
      </c>
      <c r="AJ57" s="303">
        <v>0.351258581235698</v>
      </c>
      <c r="AK57" s="370"/>
      <c r="AL57" s="303">
        <f>AL53/AL5</f>
        <v>0.371368198626519</v>
      </c>
      <c r="AM57" s="105"/>
      <c r="AN57" s="304">
        <v>0.287</v>
      </c>
      <c r="AO57" s="304">
        <v>0.29</v>
      </c>
      <c r="AP57" s="304">
        <v>0.259</v>
      </c>
      <c r="AQ57" s="304">
        <v>0.329</v>
      </c>
      <c r="AR57" s="304">
        <v>0.363</v>
      </c>
      <c r="AS57" s="371"/>
      <c r="AT57" s="304">
        <v>0.351</v>
      </c>
      <c r="AU57" s="304">
        <v>0.346</v>
      </c>
      <c r="AV57" s="304">
        <v>0.331</v>
      </c>
      <c r="AW57" s="304">
        <v>0.352289018445952</v>
      </c>
      <c r="AX57" s="167"/>
    </row>
    <row r="58" ht="14.166666666666666" customHeight="1">
      <c r="B58" s="370"/>
      <c r="C58" s="369"/>
      <c r="D58" s="369"/>
      <c r="E58" s="311"/>
      <c r="F58" s="370"/>
      <c r="G58" s="369"/>
      <c r="H58" s="369"/>
      <c r="I58" s="311"/>
      <c r="J58" s="370"/>
      <c r="K58" s="369"/>
      <c r="L58" s="369"/>
      <c r="M58" s="311"/>
      <c r="N58" s="370"/>
      <c r="O58" s="369"/>
      <c r="P58" s="369"/>
      <c r="Q58" s="311"/>
      <c r="R58" s="370"/>
      <c r="S58" s="369"/>
      <c r="T58" s="369"/>
      <c r="U58" s="311"/>
      <c r="V58" s="370"/>
      <c r="W58" s="369"/>
      <c r="X58" s="369"/>
      <c r="Y58" s="369"/>
      <c r="Z58" s="311"/>
      <c r="AA58" s="370"/>
      <c r="AB58" s="369"/>
      <c r="AC58" s="369"/>
      <c r="AD58" s="311"/>
      <c r="AE58" s="370"/>
      <c r="AF58" s="369"/>
      <c r="AG58" s="369"/>
      <c r="AH58" s="369"/>
      <c r="AI58" s="369"/>
      <c r="AJ58" s="311"/>
      <c r="AK58" s="370"/>
      <c r="AL58" s="311"/>
      <c r="AM58" s="105"/>
      <c r="AN58" s="383"/>
      <c r="AO58" s="383"/>
      <c r="AP58" s="383"/>
      <c r="AQ58" s="383"/>
      <c r="AR58" s="383"/>
      <c r="AS58" s="371"/>
      <c r="AT58" s="383"/>
      <c r="AU58" s="383"/>
      <c r="AV58" s="383"/>
      <c r="AW58" s="383"/>
      <c r="AX58" s="167"/>
    </row>
    <row r="59" ht="14.166666666666666" customHeight="1">
      <c r="A59" t="s" s="281">
        <v>291</v>
      </c>
      <c r="B59" s="282">
        <v>-68000000</v>
      </c>
      <c r="C59" s="283">
        <v>-71000000</v>
      </c>
      <c r="D59" s="283">
        <v>-119000000</v>
      </c>
      <c r="E59" s="284">
        <v>-77000000</v>
      </c>
      <c r="F59" s="282">
        <v>-83000000</v>
      </c>
      <c r="G59" s="283">
        <v>-89000000</v>
      </c>
      <c r="H59" s="283">
        <v>-85000000</v>
      </c>
      <c r="I59" s="284">
        <v>-93000000</v>
      </c>
      <c r="J59" s="282">
        <v>-78000000</v>
      </c>
      <c r="K59" s="283">
        <v>-96000000</v>
      </c>
      <c r="L59" s="283">
        <v>-106000000</v>
      </c>
      <c r="M59" s="284">
        <v>-137000000</v>
      </c>
      <c r="N59" s="282">
        <v>-87000000</v>
      </c>
      <c r="O59" s="283">
        <v>-100000000</v>
      </c>
      <c r="P59" s="283">
        <v>-93000000</v>
      </c>
      <c r="Q59" s="284">
        <v>-123000000</v>
      </c>
      <c r="R59" s="282">
        <v>-105000000</v>
      </c>
      <c r="S59" s="283">
        <v>-128000000</v>
      </c>
      <c r="T59" s="283">
        <v>-98000000</v>
      </c>
      <c r="U59" s="284">
        <v>-103000000</v>
      </c>
      <c r="V59" s="282">
        <v>-82000000</v>
      </c>
      <c r="W59" s="283">
        <v>-74000000</v>
      </c>
      <c r="X59" s="283">
        <v>-75000000</v>
      </c>
      <c r="Y59" s="369"/>
      <c r="Z59" s="284">
        <v>-78000000</v>
      </c>
      <c r="AA59" s="282">
        <v>-70000000</v>
      </c>
      <c r="AB59" s="283">
        <v>-75000000</v>
      </c>
      <c r="AC59" s="283">
        <v>-82000000</v>
      </c>
      <c r="AD59" s="284">
        <v>-91000000</v>
      </c>
      <c r="AE59" s="282">
        <v>-92000000</v>
      </c>
      <c r="AF59" s="283">
        <v>-86000000</v>
      </c>
      <c r="AG59" s="283">
        <v>-98000000</v>
      </c>
      <c r="AH59" s="283">
        <v>-108000000</v>
      </c>
      <c r="AI59" s="283">
        <v>-96000000</v>
      </c>
      <c r="AJ59" s="284">
        <v>-97000000</v>
      </c>
      <c r="AK59" s="370"/>
      <c r="AL59" s="284">
        <f>AW59-SUM(AI59:AK59)</f>
        <v>-97000000</v>
      </c>
      <c r="AM59" s="105"/>
      <c r="AN59" s="285">
        <v>-335000000</v>
      </c>
      <c r="AO59" s="285">
        <v>-350000000</v>
      </c>
      <c r="AP59" s="285">
        <v>-417000000</v>
      </c>
      <c r="AQ59" s="285">
        <v>-403000000</v>
      </c>
      <c r="AR59" s="285">
        <v>-434000000</v>
      </c>
      <c r="AS59" s="371"/>
      <c r="AT59" s="285">
        <v>-309000000</v>
      </c>
      <c r="AU59" s="285">
        <v>-318000000</v>
      </c>
      <c r="AV59" s="285">
        <v>-384000000</v>
      </c>
      <c r="AW59" s="285">
        <v>-290000000</v>
      </c>
      <c r="AX59" s="167"/>
    </row>
    <row r="60" ht="14.166666666666666" customHeight="1">
      <c r="A60" t="s" s="287">
        <v>292</v>
      </c>
      <c r="B60" s="288">
        <v>-11000000</v>
      </c>
      <c r="C60" s="289">
        <v>-11000000</v>
      </c>
      <c r="D60" s="289">
        <v>-11000000</v>
      </c>
      <c r="E60" s="290">
        <v>-11000000</v>
      </c>
      <c r="F60" s="288">
        <v>-11000000</v>
      </c>
      <c r="G60" s="289">
        <v>-11000000</v>
      </c>
      <c r="H60" s="289">
        <v>-12000000</v>
      </c>
      <c r="I60" s="290">
        <v>-8000000</v>
      </c>
      <c r="J60" s="288">
        <v>0</v>
      </c>
      <c r="K60" s="289">
        <v>0</v>
      </c>
      <c r="L60" s="289">
        <v>0</v>
      </c>
      <c r="M60" s="290">
        <v>0</v>
      </c>
      <c r="N60" s="288">
        <v>0</v>
      </c>
      <c r="O60" s="289">
        <v>0</v>
      </c>
      <c r="P60" s="289">
        <v>0</v>
      </c>
      <c r="Q60" s="290">
        <v>0</v>
      </c>
      <c r="R60" s="288">
        <v>0</v>
      </c>
      <c r="S60" s="289">
        <v>0</v>
      </c>
      <c r="T60" s="289">
        <v>0</v>
      </c>
      <c r="U60" s="290">
        <v>0</v>
      </c>
      <c r="V60" s="288">
        <v>0</v>
      </c>
      <c r="W60" s="289">
        <v>0</v>
      </c>
      <c r="X60" s="289">
        <v>0</v>
      </c>
      <c r="Y60" s="373"/>
      <c r="Z60" s="286"/>
      <c r="AA60" s="372"/>
      <c r="AB60" s="373"/>
      <c r="AC60" s="373"/>
      <c r="AD60" s="286"/>
      <c r="AE60" s="372"/>
      <c r="AF60" s="373"/>
      <c r="AG60" s="373"/>
      <c r="AH60" s="373"/>
      <c r="AI60" s="289">
        <v>0</v>
      </c>
      <c r="AJ60" s="290">
        <v>0</v>
      </c>
      <c r="AK60" s="372"/>
      <c r="AL60" s="290">
        <f>AW60-SUM(AI60:AK60)</f>
        <v>0</v>
      </c>
      <c r="AM60" s="105"/>
      <c r="AN60" s="291">
        <v>-44000000</v>
      </c>
      <c r="AO60" s="291">
        <v>-42000000</v>
      </c>
      <c r="AP60" s="291">
        <v>0</v>
      </c>
      <c r="AQ60" s="291">
        <v>0</v>
      </c>
      <c r="AR60" s="291">
        <v>0</v>
      </c>
      <c r="AS60" s="384"/>
      <c r="AT60" s="228"/>
      <c r="AU60" s="228"/>
      <c r="AV60" s="228"/>
      <c r="AW60" s="228"/>
      <c r="AX60" s="167"/>
    </row>
    <row r="61" ht="14.166666666666666" customHeight="1">
      <c r="A61" t="s" s="287">
        <v>293</v>
      </c>
      <c r="B61" s="288">
        <v>-3000000</v>
      </c>
      <c r="C61" s="289">
        <v>0</v>
      </c>
      <c r="D61" s="289">
        <v>-3000000</v>
      </c>
      <c r="E61" s="290">
        <v>-5000000</v>
      </c>
      <c r="F61" s="288">
        <v>-7000000</v>
      </c>
      <c r="G61" s="289">
        <v>-4000000</v>
      </c>
      <c r="H61" s="289">
        <v>-2000000</v>
      </c>
      <c r="I61" s="290">
        <v>-4000000</v>
      </c>
      <c r="J61" s="288">
        <v>-1000000</v>
      </c>
      <c r="K61" s="289">
        <v>-2000000</v>
      </c>
      <c r="L61" s="289">
        <v>-3000000</v>
      </c>
      <c r="M61" s="290">
        <v>-6000000</v>
      </c>
      <c r="N61" s="288">
        <v>0</v>
      </c>
      <c r="O61" s="289">
        <v>-1000000</v>
      </c>
      <c r="P61" s="289">
        <v>1000000</v>
      </c>
      <c r="Q61" s="290">
        <v>-1000000</v>
      </c>
      <c r="R61" s="288">
        <v>-1000000</v>
      </c>
      <c r="S61" s="289">
        <v>-2000000</v>
      </c>
      <c r="T61" s="289">
        <v>-2000000</v>
      </c>
      <c r="U61" s="290">
        <v>-8000000</v>
      </c>
      <c r="V61" s="288">
        <v>-3000000</v>
      </c>
      <c r="W61" s="289">
        <v>-3000000</v>
      </c>
      <c r="X61" s="289">
        <v>-3000000</v>
      </c>
      <c r="Y61" s="373"/>
      <c r="Z61" s="290">
        <v>-6000000</v>
      </c>
      <c r="AA61" s="288">
        <v>-1000000</v>
      </c>
      <c r="AB61" s="289">
        <v>-2000000</v>
      </c>
      <c r="AC61" s="289">
        <v>-3000000</v>
      </c>
      <c r="AD61" s="290">
        <v>3000000</v>
      </c>
      <c r="AE61" s="288">
        <v>-3000000</v>
      </c>
      <c r="AF61" s="289">
        <v>-7000000</v>
      </c>
      <c r="AG61" s="289">
        <v>-6000000</v>
      </c>
      <c r="AH61" s="289">
        <v>-6000000</v>
      </c>
      <c r="AI61" s="289">
        <v>-4000000</v>
      </c>
      <c r="AJ61" s="290">
        <v>-5000000</v>
      </c>
      <c r="AK61" s="372"/>
      <c r="AL61" s="290">
        <f>AW61-SUM(AI61:AK61)</f>
        <v>-9000000</v>
      </c>
      <c r="AM61" s="105"/>
      <c r="AN61" s="291">
        <v>-11000000</v>
      </c>
      <c r="AO61" s="291">
        <v>-17000000</v>
      </c>
      <c r="AP61" s="291">
        <v>-12000000</v>
      </c>
      <c r="AQ61" s="291">
        <v>-1000000</v>
      </c>
      <c r="AR61" s="291">
        <v>-13000000</v>
      </c>
      <c r="AS61" s="374"/>
      <c r="AT61" s="291">
        <v>-15000000</v>
      </c>
      <c r="AU61" s="291">
        <v>-3000000</v>
      </c>
      <c r="AV61" s="291">
        <v>-22000000</v>
      </c>
      <c r="AW61" s="291">
        <v>-18000000</v>
      </c>
      <c r="AX61" s="167"/>
    </row>
    <row r="62" ht="14.166666666666666" customHeight="1">
      <c r="A62" t="s" s="287">
        <v>294</v>
      </c>
      <c r="B62" s="288">
        <v>0</v>
      </c>
      <c r="C62" s="289">
        <v>-26000000</v>
      </c>
      <c r="D62" s="289">
        <v>0</v>
      </c>
      <c r="E62" s="290">
        <v>0</v>
      </c>
      <c r="F62" s="288">
        <v>0</v>
      </c>
      <c r="G62" s="289">
        <v>-10000000</v>
      </c>
      <c r="H62" s="289">
        <v>-1000000</v>
      </c>
      <c r="I62" s="290">
        <v>0</v>
      </c>
      <c r="J62" s="288">
        <v>0</v>
      </c>
      <c r="K62" s="289">
        <v>0</v>
      </c>
      <c r="L62" s="289">
        <v>0</v>
      </c>
      <c r="M62" s="290">
        <v>-60000000</v>
      </c>
      <c r="N62" s="288">
        <v>0</v>
      </c>
      <c r="O62" s="289">
        <v>0</v>
      </c>
      <c r="P62" s="289">
        <v>0</v>
      </c>
      <c r="Q62" s="290">
        <v>-22000000</v>
      </c>
      <c r="R62" s="288">
        <v>0</v>
      </c>
      <c r="S62" s="289">
        <v>-18000000</v>
      </c>
      <c r="T62" s="289">
        <v>0</v>
      </c>
      <c r="U62" s="290">
        <v>0</v>
      </c>
      <c r="V62" s="288">
        <v>0</v>
      </c>
      <c r="W62" s="289">
        <v>0</v>
      </c>
      <c r="X62" s="289">
        <v>0</v>
      </c>
      <c r="Y62" s="373"/>
      <c r="Z62" s="286"/>
      <c r="AA62" s="372"/>
      <c r="AB62" s="373"/>
      <c r="AC62" s="373"/>
      <c r="AD62" s="286"/>
      <c r="AE62" s="372"/>
      <c r="AF62" s="373"/>
      <c r="AG62" s="373"/>
      <c r="AH62" s="373"/>
      <c r="AI62" s="289">
        <v>0</v>
      </c>
      <c r="AJ62" s="290">
        <v>0</v>
      </c>
      <c r="AK62" s="372"/>
      <c r="AL62" s="290">
        <f>AW62-SUM(AI62:AK62)</f>
        <v>0</v>
      </c>
      <c r="AM62" s="105"/>
      <c r="AN62" s="291">
        <v>-26000000</v>
      </c>
      <c r="AO62" s="291">
        <v>-11000000</v>
      </c>
      <c r="AP62" s="291">
        <v>-60000000</v>
      </c>
      <c r="AQ62" s="291">
        <v>-22000000</v>
      </c>
      <c r="AR62" s="291">
        <v>-18000000</v>
      </c>
      <c r="AS62" s="374"/>
      <c r="AT62" s="291">
        <v>0</v>
      </c>
      <c r="AU62" s="291">
        <v>0</v>
      </c>
      <c r="AV62" s="291">
        <v>0</v>
      </c>
      <c r="AW62" s="228"/>
      <c r="AX62" s="167"/>
    </row>
    <row r="63" ht="14.166666666666666" customHeight="1">
      <c r="A63" t="s" s="287">
        <v>295</v>
      </c>
      <c r="B63" s="292">
        <v>-3000000</v>
      </c>
      <c r="C63" s="293">
        <v>-3000000</v>
      </c>
      <c r="D63" s="293">
        <v>-71000000</v>
      </c>
      <c r="E63" s="294">
        <v>-1000000</v>
      </c>
      <c r="F63" s="292">
        <v>-4000000</v>
      </c>
      <c r="G63" s="293">
        <v>-3000000</v>
      </c>
      <c r="H63" s="293">
        <v>-4000000</v>
      </c>
      <c r="I63" s="294">
        <v>-4000000</v>
      </c>
      <c r="J63" s="292">
        <v>-2000000</v>
      </c>
      <c r="K63" s="293">
        <v>-2000000</v>
      </c>
      <c r="L63" s="293">
        <v>-3000000</v>
      </c>
      <c r="M63" s="294">
        <v>19000000</v>
      </c>
      <c r="N63" s="292">
        <v>0</v>
      </c>
      <c r="O63" s="293">
        <v>-8000000</v>
      </c>
      <c r="P63" s="293">
        <v>0</v>
      </c>
      <c r="Q63" s="294">
        <v>-7000000</v>
      </c>
      <c r="R63" s="292">
        <v>-1000000</v>
      </c>
      <c r="S63" s="293">
        <v>-11000000</v>
      </c>
      <c r="T63" s="293">
        <v>-5000000</v>
      </c>
      <c r="U63" s="294">
        <v>0</v>
      </c>
      <c r="V63" s="292">
        <v>-3000000</v>
      </c>
      <c r="W63" s="293">
        <v>2000000</v>
      </c>
      <c r="X63" s="293">
        <v>-7000000</v>
      </c>
      <c r="Y63" s="375"/>
      <c r="Z63" s="294">
        <v>-3000000</v>
      </c>
      <c r="AA63" s="292">
        <v>-5000000</v>
      </c>
      <c r="AB63" s="293">
        <v>-6000000</v>
      </c>
      <c r="AC63" s="293">
        <v>-9000000</v>
      </c>
      <c r="AD63" s="294">
        <v>-20000000</v>
      </c>
      <c r="AE63" s="292">
        <v>-9000000</v>
      </c>
      <c r="AF63" s="293">
        <v>6000000</v>
      </c>
      <c r="AG63" s="293">
        <v>-1000000</v>
      </c>
      <c r="AH63" s="293">
        <v>-3000000</v>
      </c>
      <c r="AI63" s="293">
        <v>-2000000</v>
      </c>
      <c r="AJ63" s="294">
        <v>-5000000</v>
      </c>
      <c r="AK63" s="376"/>
      <c r="AL63" s="294">
        <f>AW63-SUM(AI63:AK63)</f>
        <v>-3000000</v>
      </c>
      <c r="AM63" s="105"/>
      <c r="AN63" s="295">
        <v>-78000000</v>
      </c>
      <c r="AO63" s="295">
        <v>-15000000</v>
      </c>
      <c r="AP63" s="295">
        <v>12000000</v>
      </c>
      <c r="AQ63" s="295">
        <v>-15000000</v>
      </c>
      <c r="AR63" s="295">
        <v>-17000000</v>
      </c>
      <c r="AS63" s="374"/>
      <c r="AT63" s="295">
        <v>-11000000</v>
      </c>
      <c r="AU63" s="295">
        <v>-40000000</v>
      </c>
      <c r="AV63" s="295">
        <v>-7000000</v>
      </c>
      <c r="AW63" s="295">
        <v>-10000000</v>
      </c>
      <c r="AX63" s="167"/>
    </row>
    <row r="64" ht="14.166666666666666" customHeight="1">
      <c r="A64" t="s" s="281">
        <v>296</v>
      </c>
      <c r="B64" s="296">
        <v>-51000000</v>
      </c>
      <c r="C64" s="297">
        <v>-31000000</v>
      </c>
      <c r="D64" s="297">
        <v>-34000000</v>
      </c>
      <c r="E64" s="298">
        <v>-60000000</v>
      </c>
      <c r="F64" s="296">
        <v>-61000000</v>
      </c>
      <c r="G64" s="297">
        <v>-61000000</v>
      </c>
      <c r="H64" s="297">
        <v>-66000000</v>
      </c>
      <c r="I64" s="298">
        <v>-77000000</v>
      </c>
      <c r="J64" s="296">
        <v>-75000000</v>
      </c>
      <c r="K64" s="297">
        <v>-92000000</v>
      </c>
      <c r="L64" s="297">
        <v>-100000000</v>
      </c>
      <c r="M64" s="298">
        <v>-90000000</v>
      </c>
      <c r="N64" s="296">
        <v>-87000000</v>
      </c>
      <c r="O64" s="297">
        <v>-91000000</v>
      </c>
      <c r="P64" s="297">
        <v>-94000000</v>
      </c>
      <c r="Q64" s="298">
        <v>-93000000</v>
      </c>
      <c r="R64" s="296">
        <v>-103000000</v>
      </c>
      <c r="S64" s="297">
        <v>-97000000</v>
      </c>
      <c r="T64" s="297">
        <v>-91000000</v>
      </c>
      <c r="U64" s="298">
        <v>-95000000</v>
      </c>
      <c r="V64" s="296">
        <v>-76000000</v>
      </c>
      <c r="W64" s="297">
        <v>-73000000</v>
      </c>
      <c r="X64" s="297">
        <v>-65000000</v>
      </c>
      <c r="Y64" s="377"/>
      <c r="Z64" s="298">
        <v>-69000000</v>
      </c>
      <c r="AA64" s="296">
        <v>-64000000</v>
      </c>
      <c r="AB64" s="297">
        <v>-67000000</v>
      </c>
      <c r="AC64" s="297">
        <v>-70000000</v>
      </c>
      <c r="AD64" s="298">
        <v>-74000000</v>
      </c>
      <c r="AE64" s="296">
        <v>-80000000</v>
      </c>
      <c r="AF64" s="297">
        <v>-85000000</v>
      </c>
      <c r="AG64" s="297">
        <v>-91000000</v>
      </c>
      <c r="AH64" s="297">
        <v>-99000000</v>
      </c>
      <c r="AI64" s="297">
        <v>-90000000</v>
      </c>
      <c r="AJ64" s="298">
        <v>-87000000</v>
      </c>
      <c r="AK64" s="317"/>
      <c r="AL64" s="298">
        <f>AW64-SUM(AI64:AK64)</f>
        <v>-85000000</v>
      </c>
      <c r="AM64" s="105"/>
      <c r="AN64" s="299">
        <v>-176000000</v>
      </c>
      <c r="AO64" s="299">
        <v>-265000000</v>
      </c>
      <c r="AP64" s="299">
        <v>-357000000</v>
      </c>
      <c r="AQ64" s="299">
        <v>-365000000</v>
      </c>
      <c r="AR64" s="299">
        <v>-386000000</v>
      </c>
      <c r="AS64" s="371"/>
      <c r="AT64" s="299">
        <v>-283000000</v>
      </c>
      <c r="AU64" s="299">
        <v>-275000000</v>
      </c>
      <c r="AV64" s="299">
        <v>-355000000</v>
      </c>
      <c r="AW64" s="299">
        <v>-262000000</v>
      </c>
      <c r="AX64" s="167"/>
    </row>
    <row r="65" ht="14.166666666666666" customHeight="1">
      <c r="B65" s="378"/>
      <c r="C65" s="379"/>
      <c r="D65" s="379"/>
      <c r="E65" s="300"/>
      <c r="F65" s="378"/>
      <c r="G65" s="379"/>
      <c r="H65" s="379"/>
      <c r="I65" s="300"/>
      <c r="J65" s="378"/>
      <c r="K65" s="379"/>
      <c r="L65" s="379"/>
      <c r="M65" s="300"/>
      <c r="N65" s="378"/>
      <c r="O65" s="379"/>
      <c r="P65" s="379"/>
      <c r="Q65" s="300"/>
      <c r="R65" s="378"/>
      <c r="S65" s="379"/>
      <c r="T65" s="379"/>
      <c r="U65" s="300"/>
      <c r="V65" s="378"/>
      <c r="W65" s="379"/>
      <c r="X65" s="379"/>
      <c r="Y65" s="379"/>
      <c r="Z65" s="300"/>
      <c r="AA65" s="378"/>
      <c r="AB65" s="379"/>
      <c r="AC65" s="379"/>
      <c r="AD65" s="300"/>
      <c r="AE65" s="378"/>
      <c r="AF65" s="379"/>
      <c r="AG65" s="379"/>
      <c r="AH65" s="379"/>
      <c r="AI65" s="379"/>
      <c r="AJ65" s="300"/>
      <c r="AK65" s="378"/>
      <c r="AL65" s="300"/>
      <c r="AM65" s="105"/>
      <c r="AN65" s="380"/>
      <c r="AO65" s="380"/>
      <c r="AP65" s="380"/>
      <c r="AQ65" s="380"/>
      <c r="AR65" s="380"/>
      <c r="AS65" s="228"/>
      <c r="AT65" s="380"/>
      <c r="AU65" s="380"/>
      <c r="AV65" s="380"/>
      <c r="AW65" s="380"/>
      <c r="AX65" s="167"/>
    </row>
    <row r="66" ht="14.166666666666666" customHeight="1">
      <c r="A66" t="s" s="281">
        <v>297</v>
      </c>
      <c r="B66" s="282">
        <v>0</v>
      </c>
      <c r="C66" s="283">
        <v>0</v>
      </c>
      <c r="D66" s="283">
        <v>0</v>
      </c>
      <c r="E66" s="284">
        <v>0</v>
      </c>
      <c r="F66" s="282">
        <v>0</v>
      </c>
      <c r="G66" s="283">
        <v>0</v>
      </c>
      <c r="H66" s="283">
        <v>0</v>
      </c>
      <c r="I66" s="284">
        <v>0</v>
      </c>
      <c r="J66" s="282">
        <v>0</v>
      </c>
      <c r="K66" s="283">
        <v>0</v>
      </c>
      <c r="L66" s="283">
        <v>0</v>
      </c>
      <c r="M66" s="284">
        <v>0</v>
      </c>
      <c r="N66" s="282">
        <v>0</v>
      </c>
      <c r="O66" s="283">
        <v>0</v>
      </c>
      <c r="P66" s="283">
        <v>0</v>
      </c>
      <c r="Q66" s="284">
        <v>0</v>
      </c>
      <c r="R66" s="282">
        <v>0</v>
      </c>
      <c r="S66" s="283">
        <v>0</v>
      </c>
      <c r="T66" s="283">
        <v>0</v>
      </c>
      <c r="U66" s="284">
        <v>0</v>
      </c>
      <c r="V66" s="282">
        <v>-118000000</v>
      </c>
      <c r="W66" s="283">
        <v>-158000000</v>
      </c>
      <c r="X66" s="283">
        <v>-123000000</v>
      </c>
      <c r="Y66" s="369"/>
      <c r="Z66" s="284">
        <v>-124000000</v>
      </c>
      <c r="AA66" s="282">
        <v>-141000000</v>
      </c>
      <c r="AB66" s="283">
        <v>-154000000</v>
      </c>
      <c r="AC66" s="283">
        <v>-173000000</v>
      </c>
      <c r="AD66" s="284">
        <v>-77000000</v>
      </c>
      <c r="AE66" s="282">
        <v>-130000000</v>
      </c>
      <c r="AF66" s="283">
        <v>-116000000</v>
      </c>
      <c r="AG66" s="283">
        <v>-148000000</v>
      </c>
      <c r="AH66" s="283">
        <v>-131000000</v>
      </c>
      <c r="AI66" s="283">
        <v>-272000000</v>
      </c>
      <c r="AJ66" s="284">
        <v>-189000000</v>
      </c>
      <c r="AK66" s="370"/>
      <c r="AL66" s="284">
        <f>AW66-SUM(AI66:AK66)</f>
        <v>-228000000</v>
      </c>
      <c r="AM66" s="105"/>
      <c r="AN66" s="312">
        <v>0</v>
      </c>
      <c r="AO66" s="312">
        <v>0</v>
      </c>
      <c r="AP66" s="312">
        <v>0</v>
      </c>
      <c r="AQ66" s="312">
        <v>0</v>
      </c>
      <c r="AR66" s="312">
        <v>0</v>
      </c>
      <c r="AS66" s="383"/>
      <c r="AT66" s="312">
        <v>-523000000</v>
      </c>
      <c r="AU66" s="312">
        <v>-545000000</v>
      </c>
      <c r="AV66" s="312">
        <v>-525000000</v>
      </c>
      <c r="AW66" s="312">
        <v>-689000000</v>
      </c>
      <c r="AX66" s="167"/>
    </row>
    <row r="67" ht="14.166666666666666" customHeight="1">
      <c r="A67" t="s" s="313">
        <v>298</v>
      </c>
      <c r="B67" s="292">
        <v>0</v>
      </c>
      <c r="C67" s="293">
        <v>0</v>
      </c>
      <c r="D67" s="293">
        <v>0</v>
      </c>
      <c r="E67" s="294">
        <v>0</v>
      </c>
      <c r="F67" s="292">
        <v>0</v>
      </c>
      <c r="G67" s="293">
        <v>0</v>
      </c>
      <c r="H67" s="293">
        <v>0</v>
      </c>
      <c r="I67" s="294">
        <v>0</v>
      </c>
      <c r="J67" s="292">
        <v>0</v>
      </c>
      <c r="K67" s="293">
        <v>0</v>
      </c>
      <c r="L67" s="293">
        <v>0</v>
      </c>
      <c r="M67" s="294">
        <v>0</v>
      </c>
      <c r="N67" s="292">
        <v>0</v>
      </c>
      <c r="O67" s="293">
        <v>0</v>
      </c>
      <c r="P67" s="293">
        <v>0</v>
      </c>
      <c r="Q67" s="294">
        <v>0</v>
      </c>
      <c r="R67" s="292">
        <v>0</v>
      </c>
      <c r="S67" s="293">
        <v>0</v>
      </c>
      <c r="T67" s="293">
        <v>0</v>
      </c>
      <c r="U67" s="294">
        <v>0</v>
      </c>
      <c r="V67" s="292">
        <v>49000000</v>
      </c>
      <c r="W67" s="293">
        <v>22000000</v>
      </c>
      <c r="X67" s="293">
        <v>45000000</v>
      </c>
      <c r="Y67" s="375"/>
      <c r="Z67" s="294">
        <v>54000000</v>
      </c>
      <c r="AA67" s="292">
        <v>30000000</v>
      </c>
      <c r="AB67" s="293">
        <v>15000000</v>
      </c>
      <c r="AC67" s="293">
        <v>9000000</v>
      </c>
      <c r="AD67" s="294">
        <v>87000000</v>
      </c>
      <c r="AE67" s="292">
        <v>13000000</v>
      </c>
      <c r="AF67" s="293">
        <v>32000000</v>
      </c>
      <c r="AG67" s="293">
        <v>25000000</v>
      </c>
      <c r="AH67" s="293">
        <v>59000000</v>
      </c>
      <c r="AI67" s="293">
        <v>-99000000</v>
      </c>
      <c r="AJ67" s="294">
        <v>16000000</v>
      </c>
      <c r="AK67" s="376"/>
      <c r="AL67" s="294">
        <f>AW67-SUM(AI67:AK67)</f>
        <v>9000000</v>
      </c>
      <c r="AM67" s="105"/>
      <c r="AN67" s="314">
        <v>0</v>
      </c>
      <c r="AO67" s="314">
        <v>0</v>
      </c>
      <c r="AP67" s="314">
        <v>0</v>
      </c>
      <c r="AQ67" s="314">
        <v>0</v>
      </c>
      <c r="AR67" s="314">
        <v>0</v>
      </c>
      <c r="AS67" s="228"/>
      <c r="AT67" s="314">
        <v>170000000</v>
      </c>
      <c r="AU67" s="314">
        <v>141000000</v>
      </c>
      <c r="AV67" s="314">
        <v>129000000</v>
      </c>
      <c r="AW67" s="314">
        <v>-74000000</v>
      </c>
      <c r="AX67" s="167"/>
    </row>
    <row r="68" ht="14.166666666666666" customHeight="1">
      <c r="A68" t="s" s="281">
        <v>299</v>
      </c>
      <c r="B68" s="296">
        <v>0</v>
      </c>
      <c r="C68" s="297">
        <v>0</v>
      </c>
      <c r="D68" s="297">
        <v>0</v>
      </c>
      <c r="E68" s="298">
        <v>0</v>
      </c>
      <c r="F68" s="296">
        <v>0</v>
      </c>
      <c r="G68" s="297">
        <v>0</v>
      </c>
      <c r="H68" s="297">
        <v>0</v>
      </c>
      <c r="I68" s="298">
        <v>0</v>
      </c>
      <c r="J68" s="296">
        <v>0</v>
      </c>
      <c r="K68" s="297">
        <v>0</v>
      </c>
      <c r="L68" s="297">
        <v>0</v>
      </c>
      <c r="M68" s="298">
        <v>0</v>
      </c>
      <c r="N68" s="296">
        <v>0</v>
      </c>
      <c r="O68" s="297">
        <v>0</v>
      </c>
      <c r="P68" s="297">
        <v>0</v>
      </c>
      <c r="Q68" s="298">
        <v>0</v>
      </c>
      <c r="R68" s="296">
        <v>0</v>
      </c>
      <c r="S68" s="297">
        <v>0</v>
      </c>
      <c r="T68" s="297">
        <v>0</v>
      </c>
      <c r="U68" s="298">
        <v>0</v>
      </c>
      <c r="V68" s="296">
        <v>-167000000</v>
      </c>
      <c r="W68" s="297">
        <v>-180000000</v>
      </c>
      <c r="X68" s="297">
        <v>-168000000</v>
      </c>
      <c r="Y68" s="377"/>
      <c r="Z68" s="298">
        <v>-178000000</v>
      </c>
      <c r="AA68" s="296">
        <v>-171000000</v>
      </c>
      <c r="AB68" s="297">
        <v>-169000000</v>
      </c>
      <c r="AC68" s="297">
        <v>-182000000</v>
      </c>
      <c r="AD68" s="298">
        <v>-164000000</v>
      </c>
      <c r="AE68" s="296">
        <v>-143000000</v>
      </c>
      <c r="AF68" s="297">
        <v>-148000000</v>
      </c>
      <c r="AG68" s="297">
        <v>-173000000</v>
      </c>
      <c r="AH68" s="297">
        <v>-190000000</v>
      </c>
      <c r="AI68" s="297">
        <v>-173000000</v>
      </c>
      <c r="AJ68" s="298">
        <v>-205000000</v>
      </c>
      <c r="AK68" s="317"/>
      <c r="AL68" s="298">
        <f>AW68-SUM(AI68:AK68)</f>
        <v>-237000000</v>
      </c>
      <c r="AM68" s="105"/>
      <c r="AN68" s="315">
        <v>0</v>
      </c>
      <c r="AO68" s="315">
        <v>0</v>
      </c>
      <c r="AP68" s="315">
        <v>0</v>
      </c>
      <c r="AQ68" s="315">
        <v>0</v>
      </c>
      <c r="AR68" s="315">
        <v>0</v>
      </c>
      <c r="AS68" s="383"/>
      <c r="AT68" s="315">
        <v>-693000000</v>
      </c>
      <c r="AU68" s="315">
        <v>-686000000</v>
      </c>
      <c r="AV68" s="315">
        <v>-654000000</v>
      </c>
      <c r="AW68" s="315">
        <v>-615000000</v>
      </c>
      <c r="AX68" s="167"/>
    </row>
    <row r="69" ht="14.166666666666666" customHeight="1">
      <c r="B69" s="385"/>
      <c r="C69" s="386"/>
      <c r="D69" s="386"/>
      <c r="E69" s="316"/>
      <c r="F69" s="385"/>
      <c r="G69" s="386"/>
      <c r="H69" s="386"/>
      <c r="I69" s="316"/>
      <c r="J69" s="385"/>
      <c r="K69" s="386"/>
      <c r="L69" s="386"/>
      <c r="M69" s="316"/>
      <c r="N69" s="385"/>
      <c r="O69" s="386"/>
      <c r="P69" s="386"/>
      <c r="Q69" s="316"/>
      <c r="R69" s="385"/>
      <c r="S69" s="386"/>
      <c r="T69" s="386"/>
      <c r="U69" s="316"/>
      <c r="V69" s="385"/>
      <c r="W69" s="386"/>
      <c r="X69" s="386"/>
      <c r="Y69" s="386"/>
      <c r="Z69" s="316"/>
      <c r="AA69" s="385"/>
      <c r="AB69" s="386"/>
      <c r="AC69" s="386"/>
      <c r="AD69" s="316"/>
      <c r="AE69" s="385"/>
      <c r="AF69" s="386"/>
      <c r="AG69" s="386"/>
      <c r="AH69" s="386"/>
      <c r="AI69" s="386"/>
      <c r="AJ69" s="316"/>
      <c r="AK69" s="385"/>
      <c r="AL69" s="316"/>
      <c r="AM69" s="105"/>
      <c r="AN69" s="380"/>
      <c r="AO69" s="380"/>
      <c r="AP69" s="380"/>
      <c r="AQ69" s="380"/>
      <c r="AR69" s="380"/>
      <c r="AS69" s="228"/>
      <c r="AT69" s="380"/>
      <c r="AU69" s="380"/>
      <c r="AV69" s="380"/>
      <c r="AW69" s="380"/>
      <c r="AX69" s="167"/>
    </row>
    <row r="70" ht="14.166666666666666" customHeight="1">
      <c r="A70" t="s" s="281">
        <v>300</v>
      </c>
      <c r="B70" s="282">
        <v>0</v>
      </c>
      <c r="C70" s="283">
        <v>0</v>
      </c>
      <c r="D70" s="283">
        <v>0</v>
      </c>
      <c r="E70" s="284">
        <v>0</v>
      </c>
      <c r="F70" s="282">
        <v>0</v>
      </c>
      <c r="G70" s="283">
        <v>0</v>
      </c>
      <c r="H70" s="283">
        <v>0</v>
      </c>
      <c r="I70" s="284">
        <v>0</v>
      </c>
      <c r="J70" s="282">
        <v>0</v>
      </c>
      <c r="K70" s="283">
        <v>0</v>
      </c>
      <c r="L70" s="283">
        <v>0</v>
      </c>
      <c r="M70" s="284">
        <v>0</v>
      </c>
      <c r="N70" s="282">
        <v>0</v>
      </c>
      <c r="O70" s="283">
        <v>0</v>
      </c>
      <c r="P70" s="283">
        <v>0</v>
      </c>
      <c r="Q70" s="284">
        <v>0</v>
      </c>
      <c r="R70" s="282">
        <v>0</v>
      </c>
      <c r="S70" s="283">
        <v>0</v>
      </c>
      <c r="T70" s="283">
        <v>0</v>
      </c>
      <c r="U70" s="284">
        <v>0</v>
      </c>
      <c r="V70" s="282">
        <v>-2000000</v>
      </c>
      <c r="W70" s="283">
        <v>-1000000</v>
      </c>
      <c r="X70" s="283">
        <v>-2000000</v>
      </c>
      <c r="Y70" s="369"/>
      <c r="Z70" s="284">
        <v>-2000000</v>
      </c>
      <c r="AA70" s="282">
        <v>-1000000</v>
      </c>
      <c r="AB70" s="283">
        <v>-3000000</v>
      </c>
      <c r="AC70" s="283">
        <v>-6000000</v>
      </c>
      <c r="AD70" s="284">
        <v>-2000000</v>
      </c>
      <c r="AE70" s="282">
        <v>-4000000</v>
      </c>
      <c r="AF70" s="283">
        <v>-28000000</v>
      </c>
      <c r="AG70" s="283">
        <v>-1000000</v>
      </c>
      <c r="AH70" s="283">
        <v>-37000000</v>
      </c>
      <c r="AI70" s="283">
        <v>-4000000</v>
      </c>
      <c r="AJ70" s="284">
        <v>-3000000</v>
      </c>
      <c r="AK70" s="370"/>
      <c r="AL70" s="284">
        <f>AW70-SUM(AI70:AK70)</f>
        <v>-4000000</v>
      </c>
      <c r="AM70" s="105"/>
      <c r="AN70" s="285">
        <v>0</v>
      </c>
      <c r="AO70" s="285">
        <v>0</v>
      </c>
      <c r="AP70" s="285">
        <v>0</v>
      </c>
      <c r="AQ70" s="285">
        <v>0</v>
      </c>
      <c r="AR70" s="285">
        <v>0</v>
      </c>
      <c r="AS70" s="105"/>
      <c r="AT70" s="285">
        <v>-7000000</v>
      </c>
      <c r="AU70" s="285">
        <v>-12000000</v>
      </c>
      <c r="AV70" s="285">
        <v>-70000000</v>
      </c>
      <c r="AW70" s="312">
        <v>-11000000</v>
      </c>
      <c r="AX70" s="167"/>
    </row>
    <row r="71" ht="14.166666666666666" customHeight="1">
      <c r="A71" t="s" s="313">
        <v>275</v>
      </c>
      <c r="B71" s="292">
        <v>0</v>
      </c>
      <c r="C71" s="293">
        <v>0</v>
      </c>
      <c r="D71" s="293">
        <v>0</v>
      </c>
      <c r="E71" s="294">
        <v>0</v>
      </c>
      <c r="F71" s="292">
        <v>0</v>
      </c>
      <c r="G71" s="293">
        <v>0</v>
      </c>
      <c r="H71" s="293">
        <v>0</v>
      </c>
      <c r="I71" s="294">
        <v>0</v>
      </c>
      <c r="J71" s="292">
        <v>0</v>
      </c>
      <c r="K71" s="293">
        <v>0</v>
      </c>
      <c r="L71" s="293">
        <v>0</v>
      </c>
      <c r="M71" s="294">
        <v>0</v>
      </c>
      <c r="N71" s="292">
        <v>0</v>
      </c>
      <c r="O71" s="293">
        <v>0</v>
      </c>
      <c r="P71" s="293">
        <v>0</v>
      </c>
      <c r="Q71" s="294">
        <v>0</v>
      </c>
      <c r="R71" s="292">
        <v>0</v>
      </c>
      <c r="S71" s="293">
        <v>0</v>
      </c>
      <c r="T71" s="293">
        <v>0</v>
      </c>
      <c r="U71" s="294">
        <v>0</v>
      </c>
      <c r="V71" s="292">
        <v>-2000000</v>
      </c>
      <c r="W71" s="293">
        <v>-1000000</v>
      </c>
      <c r="X71" s="293">
        <v>-2000000</v>
      </c>
      <c r="Y71" s="375"/>
      <c r="Z71" s="294">
        <v>-2000000</v>
      </c>
      <c r="AA71" s="292">
        <v>-1000000</v>
      </c>
      <c r="AB71" s="293">
        <v>-3000000</v>
      </c>
      <c r="AC71" s="293">
        <v>-6000000</v>
      </c>
      <c r="AD71" s="294">
        <v>-2000000</v>
      </c>
      <c r="AE71" s="292">
        <v>-3000000</v>
      </c>
      <c r="AF71" s="293">
        <v>-28000000</v>
      </c>
      <c r="AG71" s="293">
        <v>1000000</v>
      </c>
      <c r="AH71" s="293">
        <v>-36000000</v>
      </c>
      <c r="AI71" s="293">
        <v>0</v>
      </c>
      <c r="AJ71" s="294">
        <v>0</v>
      </c>
      <c r="AK71" s="376"/>
      <c r="AL71" s="294">
        <f>AW71-SUM(AI71:AK71)</f>
        <v>0</v>
      </c>
      <c r="AM71" s="105"/>
      <c r="AN71" s="295">
        <v>0</v>
      </c>
      <c r="AO71" s="295">
        <v>0</v>
      </c>
      <c r="AP71" s="295">
        <v>0</v>
      </c>
      <c r="AQ71" s="295">
        <v>0</v>
      </c>
      <c r="AR71" s="295">
        <v>0</v>
      </c>
      <c r="AS71" s="105"/>
      <c r="AT71" s="295">
        <v>-7000000</v>
      </c>
      <c r="AU71" s="295">
        <v>-12000000</v>
      </c>
      <c r="AV71" s="295">
        <v>-66000000</v>
      </c>
      <c r="AW71" s="314">
        <v>0</v>
      </c>
      <c r="AX71" s="167"/>
    </row>
    <row r="72" ht="24.166666666666668" customHeight="1">
      <c r="A72" t="s" s="281">
        <v>301</v>
      </c>
      <c r="B72" s="296">
        <v>0</v>
      </c>
      <c r="C72" s="297">
        <v>0</v>
      </c>
      <c r="D72" s="297">
        <v>0</v>
      </c>
      <c r="E72" s="298">
        <v>0</v>
      </c>
      <c r="F72" s="296">
        <v>0</v>
      </c>
      <c r="G72" s="297">
        <v>0</v>
      </c>
      <c r="H72" s="297">
        <v>0</v>
      </c>
      <c r="I72" s="298">
        <v>0</v>
      </c>
      <c r="J72" s="296">
        <v>0</v>
      </c>
      <c r="K72" s="297">
        <v>0</v>
      </c>
      <c r="L72" s="297">
        <v>0</v>
      </c>
      <c r="M72" s="298">
        <v>0</v>
      </c>
      <c r="N72" s="296">
        <v>0</v>
      </c>
      <c r="O72" s="297">
        <v>0</v>
      </c>
      <c r="P72" s="297">
        <v>0</v>
      </c>
      <c r="Q72" s="298">
        <v>0</v>
      </c>
      <c r="R72" s="296">
        <v>0</v>
      </c>
      <c r="S72" s="297">
        <v>0</v>
      </c>
      <c r="T72" s="297">
        <v>0</v>
      </c>
      <c r="U72" s="298">
        <v>0</v>
      </c>
      <c r="V72" s="296">
        <v>0</v>
      </c>
      <c r="W72" s="297">
        <v>0</v>
      </c>
      <c r="X72" s="297">
        <v>0</v>
      </c>
      <c r="Y72" s="377"/>
      <c r="Z72" s="298">
        <v>0</v>
      </c>
      <c r="AA72" s="296">
        <v>0</v>
      </c>
      <c r="AB72" s="297">
        <v>0</v>
      </c>
      <c r="AC72" s="297">
        <v>0</v>
      </c>
      <c r="AD72" s="298">
        <v>0</v>
      </c>
      <c r="AE72" s="296">
        <v>-1000000</v>
      </c>
      <c r="AF72" s="297">
        <v>0</v>
      </c>
      <c r="AG72" s="297">
        <v>-2000000</v>
      </c>
      <c r="AH72" s="297">
        <v>-1000000</v>
      </c>
      <c r="AI72" s="297">
        <v>-4000000</v>
      </c>
      <c r="AJ72" s="298">
        <v>-3000000</v>
      </c>
      <c r="AK72" s="317"/>
      <c r="AL72" s="298">
        <f>AW72-SUM(AI72:AK72)</f>
        <v>-4000000</v>
      </c>
      <c r="AM72" s="105"/>
      <c r="AN72" s="315">
        <v>0</v>
      </c>
      <c r="AO72" s="315">
        <v>0</v>
      </c>
      <c r="AP72" s="315">
        <v>0</v>
      </c>
      <c r="AQ72" s="315">
        <v>0</v>
      </c>
      <c r="AR72" s="315">
        <v>0</v>
      </c>
      <c r="AS72" s="383"/>
      <c r="AT72" s="315">
        <v>0</v>
      </c>
      <c r="AU72" s="315">
        <v>0</v>
      </c>
      <c r="AV72" s="315">
        <v>-4000000</v>
      </c>
      <c r="AW72" s="315">
        <v>-11000000</v>
      </c>
      <c r="AX72" s="167"/>
    </row>
    <row r="73" customHeight="1">
      <c r="B73" s="385"/>
      <c r="C73" s="386"/>
      <c r="D73" s="386"/>
      <c r="E73" s="316"/>
      <c r="F73" s="385"/>
      <c r="G73" s="386"/>
      <c r="H73" s="386"/>
      <c r="I73" s="316"/>
      <c r="J73" s="385"/>
      <c r="K73" s="386"/>
      <c r="L73" s="386"/>
      <c r="M73" s="316"/>
      <c r="N73" s="385"/>
      <c r="O73" s="386"/>
      <c r="P73" s="386"/>
      <c r="Q73" s="316"/>
      <c r="R73" s="385"/>
      <c r="S73" s="386"/>
      <c r="T73" s="386"/>
      <c r="U73" s="316"/>
      <c r="V73" s="385"/>
      <c r="W73" s="386"/>
      <c r="X73" s="386"/>
      <c r="Y73" s="386"/>
      <c r="Z73" s="316"/>
      <c r="AA73" s="385"/>
      <c r="AB73" s="386"/>
      <c r="AC73" s="386"/>
      <c r="AD73" s="316"/>
      <c r="AE73" s="385"/>
      <c r="AF73" s="386"/>
      <c r="AG73" s="386"/>
      <c r="AH73" s="386"/>
      <c r="AI73" s="386"/>
      <c r="AJ73" s="316"/>
      <c r="AK73" s="385"/>
      <c r="AL73" s="316"/>
      <c r="AM73" s="105"/>
      <c r="AN73" s="380"/>
      <c r="AO73" s="380"/>
      <c r="AP73" s="380"/>
      <c r="AQ73" s="380"/>
      <c r="AR73" s="380"/>
      <c r="AS73" s="228"/>
      <c r="AT73" s="380"/>
      <c r="AU73" s="380"/>
      <c r="AV73" s="380"/>
      <c r="AW73" s="380"/>
      <c r="AX73" s="167"/>
    </row>
    <row r="74" customHeight="1">
      <c r="A74" t="s" s="281">
        <v>302</v>
      </c>
      <c r="B74" s="282">
        <v>0</v>
      </c>
      <c r="C74" s="283">
        <v>0</v>
      </c>
      <c r="D74" s="283">
        <v>0</v>
      </c>
      <c r="E74" s="284">
        <v>0</v>
      </c>
      <c r="F74" s="282">
        <v>0</v>
      </c>
      <c r="G74" s="283">
        <v>0</v>
      </c>
      <c r="H74" s="283">
        <v>0</v>
      </c>
      <c r="I74" s="284">
        <v>0</v>
      </c>
      <c r="J74" s="282">
        <v>0</v>
      </c>
      <c r="K74" s="283">
        <v>0</v>
      </c>
      <c r="L74" s="283">
        <v>0</v>
      </c>
      <c r="M74" s="284">
        <v>0</v>
      </c>
      <c r="N74" s="282">
        <v>0</v>
      </c>
      <c r="O74" s="283">
        <v>0</v>
      </c>
      <c r="P74" s="283">
        <v>0</v>
      </c>
      <c r="Q74" s="284">
        <v>0</v>
      </c>
      <c r="R74" s="282">
        <v>0</v>
      </c>
      <c r="S74" s="283">
        <v>0</v>
      </c>
      <c r="T74" s="283">
        <v>0</v>
      </c>
      <c r="U74" s="284">
        <v>0</v>
      </c>
      <c r="V74" s="282">
        <f>V46+V59+V66+V70</f>
        <v>623000000</v>
      </c>
      <c r="W74" s="283">
        <f>W46+W59+W66+W70</f>
        <v>704000000</v>
      </c>
      <c r="X74" s="283">
        <f>X46+X59+X66+X70</f>
        <v>792000000</v>
      </c>
      <c r="Y74" s="318">
        <f>Y46+Y59+Y66+Y70</f>
        <v>0</v>
      </c>
      <c r="Z74" s="284">
        <f>Z46+Z59+Z66+Z70</f>
        <v>703000000</v>
      </c>
      <c r="AA74" s="282">
        <f>AA46+AA59+AA66+AA70</f>
        <v>644000000</v>
      </c>
      <c r="AB74" s="283">
        <f>AB46+AB59+AB66+AB70</f>
        <v>664000000</v>
      </c>
      <c r="AC74" s="283">
        <f>AC46+AC59+AC66+AC70</f>
        <v>729000000</v>
      </c>
      <c r="AD74" s="284">
        <f>AD46+AD59+AD66+AD70</f>
        <v>505000000</v>
      </c>
      <c r="AE74" s="282">
        <f>AE46+AE59+AE66+AE70</f>
        <v>497000000</v>
      </c>
      <c r="AF74" s="283">
        <f>AF46+AF59+AF66+AF70</f>
        <v>457000000</v>
      </c>
      <c r="AG74" s="283">
        <f>AG46+AG59+AG66+AG70</f>
        <v>646000000</v>
      </c>
      <c r="AH74" s="283">
        <f>AH46+AH59+AH66+AH70</f>
        <v>468000000</v>
      </c>
      <c r="AI74" s="283">
        <f>AI46+AI59+AI66+AI70</f>
        <v>1133000000</v>
      </c>
      <c r="AJ74" s="284">
        <v>782000000</v>
      </c>
      <c r="AK74" s="319">
        <f>AK46+AK59+AK66+AK70</f>
        <v>0</v>
      </c>
      <c r="AL74" s="284">
        <f>AL46+AL59+AL66+AL70</f>
        <v>899000000</v>
      </c>
      <c r="AM74" s="105"/>
      <c r="AN74" s="285">
        <v>0</v>
      </c>
      <c r="AO74" s="285">
        <v>0</v>
      </c>
      <c r="AP74" s="285">
        <v>0</v>
      </c>
      <c r="AQ74" s="285">
        <v>0</v>
      </c>
      <c r="AR74" s="285">
        <v>0</v>
      </c>
      <c r="AS74" s="105"/>
      <c r="AT74" s="285">
        <f>AT46+AT59+AT66+AT70</f>
        <v>2822000000</v>
      </c>
      <c r="AU74" s="285">
        <f>AU46+AU59+AU66+AU70</f>
        <v>2542000000</v>
      </c>
      <c r="AV74" s="285">
        <f>AV46+AV59+AV66+AV70</f>
        <v>2068000000</v>
      </c>
      <c r="AW74" s="312">
        <f>AW46+AW59+AW66+AW70</f>
        <v>2814000000</v>
      </c>
      <c r="AX74" s="167"/>
    </row>
    <row r="75" customHeight="1">
      <c r="A75" t="s" s="313">
        <v>303</v>
      </c>
      <c r="B75" s="292">
        <v>0</v>
      </c>
      <c r="C75" s="293">
        <v>0</v>
      </c>
      <c r="D75" s="293">
        <v>0</v>
      </c>
      <c r="E75" s="294">
        <v>0</v>
      </c>
      <c r="F75" s="292">
        <v>0</v>
      </c>
      <c r="G75" s="293">
        <v>0</v>
      </c>
      <c r="H75" s="293">
        <v>0</v>
      </c>
      <c r="I75" s="294">
        <v>0</v>
      </c>
      <c r="J75" s="292">
        <v>0</v>
      </c>
      <c r="K75" s="293">
        <v>0</v>
      </c>
      <c r="L75" s="293">
        <v>0</v>
      </c>
      <c r="M75" s="294">
        <v>0</v>
      </c>
      <c r="N75" s="292">
        <v>0</v>
      </c>
      <c r="O75" s="293">
        <v>0</v>
      </c>
      <c r="P75" s="293">
        <v>0</v>
      </c>
      <c r="Q75" s="294">
        <v>0</v>
      </c>
      <c r="R75" s="292">
        <v>0</v>
      </c>
      <c r="S75" s="293">
        <v>0</v>
      </c>
      <c r="T75" s="293">
        <v>0</v>
      </c>
      <c r="U75" s="294">
        <v>0</v>
      </c>
      <c r="V75" s="292">
        <v>8000000</v>
      </c>
      <c r="W75" s="293">
        <v>6000000</v>
      </c>
      <c r="X75" s="293">
        <v>5000000</v>
      </c>
      <c r="Y75" s="375"/>
      <c r="Z75" s="294">
        <v>6000000</v>
      </c>
      <c r="AA75" s="292">
        <v>5000000</v>
      </c>
      <c r="AB75" s="293">
        <v>6000000</v>
      </c>
      <c r="AC75" s="293">
        <v>11000000</v>
      </c>
      <c r="AD75" s="294">
        <v>10000000</v>
      </c>
      <c r="AE75" s="292">
        <v>7000000</v>
      </c>
      <c r="AF75" s="293">
        <v>12000000</v>
      </c>
      <c r="AG75" s="293">
        <v>15000000</v>
      </c>
      <c r="AH75" s="293">
        <v>13000000</v>
      </c>
      <c r="AI75" s="293">
        <v>11000000</v>
      </c>
      <c r="AJ75" s="294">
        <v>15000000</v>
      </c>
      <c r="AK75" s="376"/>
      <c r="AL75" s="294">
        <f>AW75-SUM(AI75:AK75)</f>
        <v>15000000</v>
      </c>
      <c r="AM75" s="105"/>
      <c r="AN75" s="295">
        <v>0</v>
      </c>
      <c r="AO75" s="295">
        <v>0</v>
      </c>
      <c r="AP75" s="295">
        <v>0</v>
      </c>
      <c r="AQ75" s="295">
        <v>0</v>
      </c>
      <c r="AR75" s="295">
        <v>0</v>
      </c>
      <c r="AS75" s="105"/>
      <c r="AT75" s="295">
        <v>25000000</v>
      </c>
      <c r="AU75" s="295">
        <v>32000000</v>
      </c>
      <c r="AV75" s="295">
        <v>47000000</v>
      </c>
      <c r="AW75" s="295">
        <v>41000000</v>
      </c>
      <c r="AX75" s="167"/>
    </row>
    <row r="76" customHeight="1">
      <c r="A76" t="s" s="281">
        <v>304</v>
      </c>
      <c r="B76" s="296">
        <v>0</v>
      </c>
      <c r="C76" s="297">
        <v>0</v>
      </c>
      <c r="D76" s="297">
        <v>0</v>
      </c>
      <c r="E76" s="298">
        <v>0</v>
      </c>
      <c r="F76" s="296">
        <v>0</v>
      </c>
      <c r="G76" s="297">
        <v>0</v>
      </c>
      <c r="H76" s="297">
        <v>0</v>
      </c>
      <c r="I76" s="298">
        <v>0</v>
      </c>
      <c r="J76" s="296">
        <v>0</v>
      </c>
      <c r="K76" s="297">
        <v>0</v>
      </c>
      <c r="L76" s="297">
        <v>0</v>
      </c>
      <c r="M76" s="298">
        <v>0</v>
      </c>
      <c r="N76" s="296">
        <v>0</v>
      </c>
      <c r="O76" s="297">
        <v>0</v>
      </c>
      <c r="P76" s="297">
        <v>0</v>
      </c>
      <c r="Q76" s="298">
        <v>0</v>
      </c>
      <c r="R76" s="296">
        <v>0</v>
      </c>
      <c r="S76" s="297">
        <v>0</v>
      </c>
      <c r="T76" s="297">
        <v>0</v>
      </c>
      <c r="U76" s="298">
        <v>0</v>
      </c>
      <c r="V76" s="296">
        <f>V74-V75</f>
        <v>615000000</v>
      </c>
      <c r="W76" s="297">
        <f>W74-W75</f>
        <v>698000000</v>
      </c>
      <c r="X76" s="297">
        <f>X74-X75</f>
        <v>787000000</v>
      </c>
      <c r="Y76" s="297">
        <f>Y74-Y75</f>
        <v>0</v>
      </c>
      <c r="Z76" s="298">
        <f>Z74-Z75</f>
        <v>697000000</v>
      </c>
      <c r="AA76" s="296">
        <f>AA74-AA75</f>
        <v>639000000</v>
      </c>
      <c r="AB76" s="297">
        <f>AB74-AB75</f>
        <v>658000000</v>
      </c>
      <c r="AC76" s="297">
        <f>AC74-AC75</f>
        <v>718000000</v>
      </c>
      <c r="AD76" s="298">
        <f>AD74-AD75</f>
        <v>495000000</v>
      </c>
      <c r="AE76" s="296">
        <f>AE74-AE75</f>
        <v>490000000</v>
      </c>
      <c r="AF76" s="297">
        <f>AF74-AF75</f>
        <v>445000000</v>
      </c>
      <c r="AG76" s="297">
        <f>AG74-AG75</f>
        <v>631000000</v>
      </c>
      <c r="AH76" s="297">
        <f>AH74-AH75</f>
        <v>455000000</v>
      </c>
      <c r="AI76" s="297">
        <f>AI74-AI75</f>
        <v>1122000000</v>
      </c>
      <c r="AJ76" s="320">
        <v>767000000</v>
      </c>
      <c r="AK76" s="317"/>
      <c r="AL76" s="298">
        <f>AL74-AL75</f>
        <v>884000000</v>
      </c>
      <c r="AM76" s="105"/>
      <c r="AN76" s="315">
        <v>0</v>
      </c>
      <c r="AO76" s="315">
        <v>0</v>
      </c>
      <c r="AP76" s="315">
        <v>0</v>
      </c>
      <c r="AQ76" s="315">
        <v>0</v>
      </c>
      <c r="AR76" s="315">
        <v>0</v>
      </c>
      <c r="AS76" s="383"/>
      <c r="AT76" s="315">
        <f>AT74-AT75</f>
        <v>2797000000</v>
      </c>
      <c r="AU76" s="315">
        <f>AU74-AU75</f>
        <v>2510000000</v>
      </c>
      <c r="AV76" s="315">
        <f>AV74-AV75</f>
        <v>2021000000</v>
      </c>
      <c r="AW76" s="315">
        <f>AW74-AW75</f>
        <v>2773000000</v>
      </c>
      <c r="AX76" s="167"/>
    </row>
    <row r="77" customHeight="1" hidden="1">
      <c r="B77" s="387"/>
      <c r="C77" s="388"/>
      <c r="D77" s="388"/>
      <c r="E77" s="389"/>
      <c r="F77" s="387"/>
      <c r="G77" s="388"/>
      <c r="H77" s="388"/>
      <c r="I77" s="389"/>
      <c r="J77" s="387"/>
      <c r="K77" s="388"/>
      <c r="L77" s="388"/>
      <c r="M77" s="389"/>
      <c r="N77" s="387"/>
      <c r="O77" s="388"/>
      <c r="P77" s="388"/>
      <c r="Q77" s="389"/>
      <c r="R77" s="387"/>
      <c r="S77" s="388"/>
      <c r="T77" s="388"/>
      <c r="U77" s="389"/>
      <c r="V77" s="387"/>
      <c r="W77" s="388"/>
      <c r="X77" s="388"/>
      <c r="Y77" s="388"/>
      <c r="Z77" s="389"/>
      <c r="AA77" s="387"/>
      <c r="AB77" s="388"/>
      <c r="AC77" s="388"/>
      <c r="AD77" s="389"/>
      <c r="AE77" s="387"/>
      <c r="AF77" s="388"/>
      <c r="AG77" s="388"/>
      <c r="AH77" s="388"/>
      <c r="AI77" s="388"/>
      <c r="AJ77" s="311"/>
      <c r="AK77" s="387"/>
      <c r="AL77" s="389"/>
      <c r="AM77" s="105"/>
      <c r="AN77" s="390"/>
      <c r="AO77" s="390"/>
      <c r="AP77" s="390"/>
      <c r="AQ77" s="390"/>
      <c r="AR77" s="390"/>
      <c r="AS77" s="383"/>
      <c r="AT77" s="390"/>
      <c r="AU77" s="390"/>
      <c r="AV77" s="390"/>
      <c r="AW77" s="390"/>
      <c r="AX77" s="167"/>
    </row>
    <row r="78" ht="14.166666666666666" customHeight="1" hidden="1">
      <c r="B78" s="378"/>
      <c r="C78" s="379"/>
      <c r="D78" s="379"/>
      <c r="E78" s="300"/>
      <c r="F78" s="378"/>
      <c r="G78" s="379"/>
      <c r="H78" s="379"/>
      <c r="I78" s="300"/>
      <c r="J78" s="378"/>
      <c r="K78" s="379"/>
      <c r="L78" s="379"/>
      <c r="M78" s="300"/>
      <c r="N78" s="378"/>
      <c r="O78" s="379"/>
      <c r="P78" s="379"/>
      <c r="Q78" s="300"/>
      <c r="R78" s="378"/>
      <c r="S78" s="379"/>
      <c r="T78" s="379"/>
      <c r="U78" s="300"/>
      <c r="V78" s="378"/>
      <c r="W78" s="379"/>
      <c r="X78" s="379"/>
      <c r="Y78" s="379"/>
      <c r="Z78" s="300"/>
      <c r="AA78" s="378"/>
      <c r="AB78" s="379"/>
      <c r="AC78" s="379"/>
      <c r="AD78" s="300"/>
      <c r="AE78" s="378"/>
      <c r="AF78" s="379"/>
      <c r="AG78" s="379"/>
      <c r="AH78" s="379"/>
      <c r="AI78" s="379"/>
      <c r="AJ78" s="286"/>
      <c r="AK78" s="378"/>
      <c r="AL78" s="300"/>
      <c r="AM78" s="105"/>
      <c r="AN78" s="380"/>
      <c r="AO78" s="380"/>
      <c r="AP78" s="380"/>
      <c r="AQ78" s="380"/>
      <c r="AR78" s="380"/>
      <c r="AS78" s="228"/>
      <c r="AT78" s="380"/>
      <c r="AU78" s="380"/>
      <c r="AV78" s="380"/>
      <c r="AW78" s="380"/>
      <c r="AX78" s="167"/>
    </row>
    <row r="79" ht="30" customHeight="1" hidden="1">
      <c r="A79" t="s" s="281">
        <v>305</v>
      </c>
      <c r="B79" s="370"/>
      <c r="C79" s="369"/>
      <c r="D79" s="369"/>
      <c r="E79" s="311"/>
      <c r="F79" s="370"/>
      <c r="G79" s="369"/>
      <c r="H79" s="369"/>
      <c r="I79" s="311"/>
      <c r="J79" s="370"/>
      <c r="K79" s="369"/>
      <c r="L79" s="369"/>
      <c r="M79" s="311"/>
      <c r="N79" s="370"/>
      <c r="O79" s="369"/>
      <c r="P79" s="369"/>
      <c r="Q79" s="311"/>
      <c r="R79" s="370"/>
      <c r="S79" s="369"/>
      <c r="T79" s="369"/>
      <c r="U79" s="311"/>
      <c r="V79" s="282">
        <v>623000000</v>
      </c>
      <c r="W79" s="283">
        <v>704000000</v>
      </c>
      <c r="X79" s="283">
        <v>792000000</v>
      </c>
      <c r="Y79" s="369"/>
      <c r="Z79" s="311"/>
      <c r="AA79" s="370"/>
      <c r="AB79" s="369"/>
      <c r="AC79" s="369"/>
      <c r="AD79" s="311"/>
      <c r="AE79" s="370"/>
      <c r="AF79" s="369"/>
      <c r="AG79" s="369"/>
      <c r="AH79" s="369"/>
      <c r="AI79" s="369"/>
      <c r="AJ79" s="311"/>
      <c r="AK79" s="370"/>
      <c r="AL79" s="311"/>
      <c r="AM79" s="105"/>
      <c r="AN79" s="383"/>
      <c r="AO79" s="383"/>
      <c r="AP79" s="383"/>
      <c r="AQ79" s="383"/>
      <c r="AR79" s="383"/>
      <c r="AS79" s="383"/>
      <c r="AT79" s="383"/>
      <c r="AU79" s="383"/>
      <c r="AV79" s="383"/>
      <c r="AW79" s="383"/>
      <c r="AX79" s="167"/>
    </row>
    <row r="80" ht="14.166666666666666" customHeight="1" hidden="1">
      <c r="A80" t="s" s="287">
        <v>273</v>
      </c>
      <c r="B80" s="372"/>
      <c r="C80" s="373"/>
      <c r="D80" s="373"/>
      <c r="E80" s="286"/>
      <c r="F80" s="372"/>
      <c r="G80" s="373"/>
      <c r="H80" s="373"/>
      <c r="I80" s="286"/>
      <c r="J80" s="372"/>
      <c r="K80" s="373"/>
      <c r="L80" s="373"/>
      <c r="M80" s="286"/>
      <c r="N80" s="372"/>
      <c r="O80" s="373"/>
      <c r="P80" s="373"/>
      <c r="Q80" s="286"/>
      <c r="R80" s="372"/>
      <c r="S80" s="373"/>
      <c r="T80" s="373"/>
      <c r="U80" s="286"/>
      <c r="V80" s="288">
        <v>-99000000</v>
      </c>
      <c r="W80" s="289">
        <v>-95000000</v>
      </c>
      <c r="X80" s="289">
        <v>-85000000</v>
      </c>
      <c r="Y80" s="373"/>
      <c r="Z80" s="286"/>
      <c r="AA80" s="372"/>
      <c r="AB80" s="373"/>
      <c r="AC80" s="373"/>
      <c r="AD80" s="286"/>
      <c r="AE80" s="372"/>
      <c r="AF80" s="373"/>
      <c r="AG80" s="373"/>
      <c r="AH80" s="373"/>
      <c r="AI80" s="373"/>
      <c r="AJ80" s="286"/>
      <c r="AK80" s="372"/>
      <c r="AL80" s="286"/>
      <c r="AM80" s="105"/>
      <c r="AN80" s="228"/>
      <c r="AO80" s="228"/>
      <c r="AP80" s="228"/>
      <c r="AQ80" s="228"/>
      <c r="AR80" s="228"/>
      <c r="AS80" s="228"/>
      <c r="AT80" s="228"/>
      <c r="AU80" s="228"/>
      <c r="AV80" s="228"/>
      <c r="AW80" s="228"/>
      <c r="AX80" s="167"/>
    </row>
    <row r="81" ht="14.166666666666666" customHeight="1" hidden="1">
      <c r="A81" t="s" s="287">
        <v>29</v>
      </c>
      <c r="B81" s="372"/>
      <c r="C81" s="373"/>
      <c r="D81" s="373"/>
      <c r="E81" s="286"/>
      <c r="F81" s="372"/>
      <c r="G81" s="373"/>
      <c r="H81" s="373"/>
      <c r="I81" s="286"/>
      <c r="J81" s="372"/>
      <c r="K81" s="373"/>
      <c r="L81" s="373"/>
      <c r="M81" s="286"/>
      <c r="N81" s="372"/>
      <c r="O81" s="373"/>
      <c r="P81" s="373"/>
      <c r="Q81" s="286"/>
      <c r="R81" s="372"/>
      <c r="S81" s="373"/>
      <c r="T81" s="373"/>
      <c r="U81" s="286"/>
      <c r="V81" s="288">
        <v>-18000000</v>
      </c>
      <c r="W81" s="289">
        <v>0</v>
      </c>
      <c r="X81" s="289">
        <v>4000000</v>
      </c>
      <c r="Y81" s="373"/>
      <c r="Z81" s="286"/>
      <c r="AA81" s="372"/>
      <c r="AB81" s="373"/>
      <c r="AC81" s="373"/>
      <c r="AD81" s="286"/>
      <c r="AE81" s="372"/>
      <c r="AF81" s="373"/>
      <c r="AG81" s="373"/>
      <c r="AH81" s="373"/>
      <c r="AI81" s="373"/>
      <c r="AJ81" s="286"/>
      <c r="AK81" s="372"/>
      <c r="AL81" s="286"/>
      <c r="AM81" s="105"/>
      <c r="AN81" s="228"/>
      <c r="AO81" s="228"/>
      <c r="AP81" s="228"/>
      <c r="AQ81" s="228"/>
      <c r="AR81" s="228"/>
      <c r="AS81" s="228"/>
      <c r="AT81" s="228"/>
      <c r="AU81" s="228"/>
      <c r="AV81" s="228"/>
      <c r="AW81" s="228"/>
      <c r="AX81" s="167"/>
    </row>
    <row r="82" ht="14.166666666666666" customHeight="1" hidden="1">
      <c r="A82" t="s" s="287">
        <v>32</v>
      </c>
      <c r="B82" s="372"/>
      <c r="C82" s="373"/>
      <c r="D82" s="373"/>
      <c r="E82" s="286"/>
      <c r="F82" s="372"/>
      <c r="G82" s="373"/>
      <c r="H82" s="373"/>
      <c r="I82" s="286"/>
      <c r="J82" s="372"/>
      <c r="K82" s="373"/>
      <c r="L82" s="373"/>
      <c r="M82" s="286"/>
      <c r="N82" s="372"/>
      <c r="O82" s="373"/>
      <c r="P82" s="373"/>
      <c r="Q82" s="286"/>
      <c r="R82" s="372"/>
      <c r="S82" s="373"/>
      <c r="T82" s="373"/>
      <c r="U82" s="286"/>
      <c r="V82" s="288">
        <v>-99000000</v>
      </c>
      <c r="W82" s="289">
        <v>-102000000</v>
      </c>
      <c r="X82" s="289">
        <v>-103000000</v>
      </c>
      <c r="Y82" s="373"/>
      <c r="Z82" s="286"/>
      <c r="AA82" s="372"/>
      <c r="AB82" s="373"/>
      <c r="AC82" s="373"/>
      <c r="AD82" s="286"/>
      <c r="AE82" s="372"/>
      <c r="AF82" s="373"/>
      <c r="AG82" s="373"/>
      <c r="AH82" s="373"/>
      <c r="AI82" s="373"/>
      <c r="AJ82" s="286"/>
      <c r="AK82" s="372"/>
      <c r="AL82" s="286"/>
      <c r="AM82" s="105"/>
      <c r="AN82" s="228"/>
      <c r="AO82" s="228"/>
      <c r="AP82" s="228"/>
      <c r="AQ82" s="228"/>
      <c r="AR82" s="228"/>
      <c r="AS82" s="228"/>
      <c r="AT82" s="228"/>
      <c r="AU82" s="228"/>
      <c r="AV82" s="228"/>
      <c r="AW82" s="228"/>
      <c r="AX82" s="167"/>
    </row>
    <row r="83" ht="14.166666666666666" customHeight="1" hidden="1">
      <c r="A83" t="s" s="287">
        <v>274</v>
      </c>
      <c r="B83" s="372"/>
      <c r="C83" s="373"/>
      <c r="D83" s="373"/>
      <c r="E83" s="286"/>
      <c r="F83" s="372"/>
      <c r="G83" s="373"/>
      <c r="H83" s="373"/>
      <c r="I83" s="286"/>
      <c r="J83" s="372"/>
      <c r="K83" s="373"/>
      <c r="L83" s="373"/>
      <c r="M83" s="286"/>
      <c r="N83" s="372"/>
      <c r="O83" s="373"/>
      <c r="P83" s="373"/>
      <c r="Q83" s="286"/>
      <c r="R83" s="372"/>
      <c r="S83" s="373"/>
      <c r="T83" s="373"/>
      <c r="U83" s="286"/>
      <c r="V83" s="288">
        <v>0</v>
      </c>
      <c r="W83" s="289">
        <v>0</v>
      </c>
      <c r="X83" s="289">
        <v>0</v>
      </c>
      <c r="Y83" s="373"/>
      <c r="Z83" s="286"/>
      <c r="AA83" s="372"/>
      <c r="AB83" s="373"/>
      <c r="AC83" s="373"/>
      <c r="AD83" s="286"/>
      <c r="AE83" s="372"/>
      <c r="AF83" s="373"/>
      <c r="AG83" s="373"/>
      <c r="AH83" s="373"/>
      <c r="AI83" s="373"/>
      <c r="AJ83" s="286"/>
      <c r="AK83" s="372"/>
      <c r="AL83" s="286"/>
      <c r="AM83" s="105"/>
      <c r="AN83" s="228"/>
      <c r="AO83" s="228"/>
      <c r="AP83" s="228"/>
      <c r="AQ83" s="228"/>
      <c r="AR83" s="228"/>
      <c r="AS83" s="228"/>
      <c r="AT83" s="228"/>
      <c r="AU83" s="228"/>
      <c r="AV83" s="228"/>
      <c r="AW83" s="228"/>
      <c r="AX83" s="167"/>
    </row>
    <row r="84" ht="14.166666666666666" customHeight="1" hidden="1">
      <c r="A84" t="s" s="287">
        <v>35</v>
      </c>
      <c r="B84" s="372"/>
      <c r="C84" s="373"/>
      <c r="D84" s="373"/>
      <c r="E84" s="286"/>
      <c r="F84" s="372"/>
      <c r="G84" s="373"/>
      <c r="H84" s="373"/>
      <c r="I84" s="286"/>
      <c r="J84" s="372"/>
      <c r="K84" s="373"/>
      <c r="L84" s="373"/>
      <c r="M84" s="286"/>
      <c r="N84" s="372"/>
      <c r="O84" s="373"/>
      <c r="P84" s="373"/>
      <c r="Q84" s="286"/>
      <c r="R84" s="372"/>
      <c r="S84" s="373"/>
      <c r="T84" s="373"/>
      <c r="U84" s="286"/>
      <c r="V84" s="288">
        <v>-44000000</v>
      </c>
      <c r="W84" s="289">
        <v>-21000000</v>
      </c>
      <c r="X84" s="289">
        <v>-27000000</v>
      </c>
      <c r="Y84" s="373"/>
      <c r="Z84" s="286"/>
      <c r="AA84" s="372"/>
      <c r="AB84" s="373"/>
      <c r="AC84" s="373"/>
      <c r="AD84" s="286"/>
      <c r="AE84" s="372"/>
      <c r="AF84" s="373"/>
      <c r="AG84" s="373"/>
      <c r="AH84" s="373"/>
      <c r="AI84" s="373"/>
      <c r="AJ84" s="286"/>
      <c r="AK84" s="372"/>
      <c r="AL84" s="286"/>
      <c r="AM84" s="105"/>
      <c r="AN84" s="228"/>
      <c r="AO84" s="228"/>
      <c r="AP84" s="228"/>
      <c r="AQ84" s="228"/>
      <c r="AR84" s="228"/>
      <c r="AS84" s="228"/>
      <c r="AT84" s="228"/>
      <c r="AU84" s="228"/>
      <c r="AV84" s="228"/>
      <c r="AW84" s="228"/>
      <c r="AX84" s="167"/>
    </row>
    <row r="85" ht="14.166666666666666" customHeight="1" hidden="1">
      <c r="A85" t="s" s="313">
        <v>275</v>
      </c>
      <c r="B85" s="376"/>
      <c r="C85" s="375"/>
      <c r="D85" s="375"/>
      <c r="E85" s="391"/>
      <c r="F85" s="376"/>
      <c r="G85" s="375"/>
      <c r="H85" s="375"/>
      <c r="I85" s="391"/>
      <c r="J85" s="376"/>
      <c r="K85" s="375"/>
      <c r="L85" s="375"/>
      <c r="M85" s="391"/>
      <c r="N85" s="376"/>
      <c r="O85" s="375"/>
      <c r="P85" s="375"/>
      <c r="Q85" s="391"/>
      <c r="R85" s="376"/>
      <c r="S85" s="375"/>
      <c r="T85" s="375"/>
      <c r="U85" s="391"/>
      <c r="V85" s="292">
        <v>41000000</v>
      </c>
      <c r="W85" s="293">
        <v>20000000</v>
      </c>
      <c r="X85" s="293">
        <v>33000000</v>
      </c>
      <c r="Y85" s="375"/>
      <c r="Z85" s="391"/>
      <c r="AA85" s="376"/>
      <c r="AB85" s="375"/>
      <c r="AC85" s="375"/>
      <c r="AD85" s="391"/>
      <c r="AE85" s="376"/>
      <c r="AF85" s="375"/>
      <c r="AG85" s="375"/>
      <c r="AH85" s="375"/>
      <c r="AI85" s="375"/>
      <c r="AJ85" s="286"/>
      <c r="AK85" s="376"/>
      <c r="AL85" s="391"/>
      <c r="AM85" s="105"/>
      <c r="AN85" s="392"/>
      <c r="AO85" s="392"/>
      <c r="AP85" s="392"/>
      <c r="AQ85" s="392"/>
      <c r="AR85" s="392"/>
      <c r="AS85" s="228"/>
      <c r="AT85" s="392"/>
      <c r="AU85" s="392"/>
      <c r="AV85" s="392"/>
      <c r="AW85" s="392"/>
      <c r="AX85" s="167"/>
    </row>
    <row r="86" ht="29.166666666666668" customHeight="1" hidden="1">
      <c r="A86" t="s" s="281">
        <v>306</v>
      </c>
      <c r="B86" s="317"/>
      <c r="C86" s="377"/>
      <c r="D86" s="377"/>
      <c r="E86" s="393"/>
      <c r="F86" s="317"/>
      <c r="G86" s="377"/>
      <c r="H86" s="377"/>
      <c r="I86" s="393"/>
      <c r="J86" s="317"/>
      <c r="K86" s="377"/>
      <c r="L86" s="377"/>
      <c r="M86" s="393"/>
      <c r="N86" s="317"/>
      <c r="O86" s="377"/>
      <c r="P86" s="377"/>
      <c r="Q86" s="393"/>
      <c r="R86" s="317"/>
      <c r="S86" s="377"/>
      <c r="T86" s="377"/>
      <c r="U86" s="393"/>
      <c r="V86" s="296">
        <v>842000000</v>
      </c>
      <c r="W86" s="297">
        <v>902000000</v>
      </c>
      <c r="X86" s="297">
        <v>970000000</v>
      </c>
      <c r="Y86" s="377"/>
      <c r="Z86" s="393"/>
      <c r="AA86" s="317"/>
      <c r="AB86" s="377"/>
      <c r="AC86" s="377"/>
      <c r="AD86" s="393"/>
      <c r="AE86" s="317"/>
      <c r="AF86" s="377"/>
      <c r="AG86" s="377"/>
      <c r="AH86" s="377"/>
      <c r="AI86" s="377"/>
      <c r="AJ86" s="311"/>
      <c r="AK86" s="317"/>
      <c r="AL86" s="393"/>
      <c r="AM86" s="105"/>
      <c r="AN86" s="394"/>
      <c r="AO86" s="394"/>
      <c r="AP86" s="394"/>
      <c r="AQ86" s="394"/>
      <c r="AR86" s="394"/>
      <c r="AS86" s="383"/>
      <c r="AT86" s="394"/>
      <c r="AU86" s="394"/>
      <c r="AV86" s="394"/>
      <c r="AW86" s="394"/>
      <c r="AX86" s="167"/>
    </row>
    <row r="87" ht="14.166666666666666" customHeight="1" hidden="1">
      <c r="B87" s="385"/>
      <c r="C87" s="386"/>
      <c r="D87" s="386"/>
      <c r="E87" s="316"/>
      <c r="F87" s="385"/>
      <c r="G87" s="386"/>
      <c r="H87" s="386"/>
      <c r="I87" s="316"/>
      <c r="J87" s="385"/>
      <c r="K87" s="386"/>
      <c r="L87" s="386"/>
      <c r="M87" s="316"/>
      <c r="N87" s="385"/>
      <c r="O87" s="386"/>
      <c r="P87" s="386"/>
      <c r="Q87" s="316"/>
      <c r="R87" s="385"/>
      <c r="S87" s="386"/>
      <c r="T87" s="386"/>
      <c r="U87" s="316"/>
      <c r="V87" s="385"/>
      <c r="W87" s="386"/>
      <c r="X87" s="386"/>
      <c r="Y87" s="386"/>
      <c r="Z87" s="316"/>
      <c r="AA87" s="385"/>
      <c r="AB87" s="386"/>
      <c r="AC87" s="386"/>
      <c r="AD87" s="316"/>
      <c r="AE87" s="385"/>
      <c r="AF87" s="386"/>
      <c r="AG87" s="386"/>
      <c r="AH87" s="386"/>
      <c r="AI87" s="386"/>
      <c r="AJ87" s="311"/>
      <c r="AK87" s="385"/>
      <c r="AL87" s="316"/>
      <c r="AM87" s="105"/>
      <c r="AN87" s="380"/>
      <c r="AO87" s="380"/>
      <c r="AP87" s="380"/>
      <c r="AQ87" s="380"/>
      <c r="AR87" s="380"/>
      <c r="AS87" s="228"/>
      <c r="AT87" s="380"/>
      <c r="AU87" s="380"/>
      <c r="AV87" s="380"/>
      <c r="AW87" s="380"/>
      <c r="AX87" s="167"/>
    </row>
    <row r="88" ht="26.666666666666668" customHeight="1" hidden="1">
      <c r="A88" t="s" s="281">
        <v>307</v>
      </c>
      <c r="B88" s="370"/>
      <c r="C88" s="395"/>
      <c r="D88" s="369"/>
      <c r="E88" s="311"/>
      <c r="F88" s="370"/>
      <c r="G88" s="395"/>
      <c r="H88" s="369"/>
      <c r="I88" s="311"/>
      <c r="J88" s="370"/>
      <c r="K88" s="395"/>
      <c r="L88" s="369"/>
      <c r="M88" s="311"/>
      <c r="N88" s="370"/>
      <c r="O88" s="395"/>
      <c r="P88" s="369"/>
      <c r="Q88" s="311"/>
      <c r="R88" s="370"/>
      <c r="S88" s="395"/>
      <c r="T88" s="369"/>
      <c r="U88" s="311"/>
      <c r="V88" s="370"/>
      <c r="W88" s="395"/>
      <c r="X88" s="369"/>
      <c r="Y88" s="369"/>
      <c r="Z88" s="311"/>
      <c r="AA88" s="370"/>
      <c r="AB88" s="395"/>
      <c r="AC88" s="369"/>
      <c r="AD88" s="311"/>
      <c r="AE88" s="370"/>
      <c r="AF88" s="395"/>
      <c r="AG88" s="369"/>
      <c r="AH88" s="369"/>
      <c r="AI88" s="369"/>
      <c r="AJ88" s="311"/>
      <c r="AK88" s="370"/>
      <c r="AL88" s="311"/>
      <c r="AM88" s="105"/>
      <c r="AN88" s="383"/>
      <c r="AO88" s="383"/>
      <c r="AP88" s="383"/>
      <c r="AQ88" s="383"/>
      <c r="AR88" s="383"/>
      <c r="AS88" s="383"/>
      <c r="AT88" s="383"/>
      <c r="AU88" s="383"/>
      <c r="AV88" s="383"/>
      <c r="AW88" s="383"/>
      <c r="AX88" s="167"/>
    </row>
    <row r="89" ht="14.166666666666666" customHeight="1" hidden="1">
      <c r="A89" t="s" s="287">
        <v>275</v>
      </c>
      <c r="B89" s="376"/>
      <c r="C89" s="396"/>
      <c r="D89" s="375"/>
      <c r="E89" s="391"/>
      <c r="F89" s="376"/>
      <c r="G89" s="396"/>
      <c r="H89" s="375"/>
      <c r="I89" s="391"/>
      <c r="J89" s="376"/>
      <c r="K89" s="396"/>
      <c r="L89" s="375"/>
      <c r="M89" s="391"/>
      <c r="N89" s="376"/>
      <c r="O89" s="396"/>
      <c r="P89" s="375"/>
      <c r="Q89" s="391"/>
      <c r="R89" s="376"/>
      <c r="S89" s="396"/>
      <c r="T89" s="375"/>
      <c r="U89" s="391"/>
      <c r="V89" s="376"/>
      <c r="W89" s="396"/>
      <c r="X89" s="375"/>
      <c r="Y89" s="375"/>
      <c r="Z89" s="391"/>
      <c r="AA89" s="376"/>
      <c r="AB89" s="396"/>
      <c r="AC89" s="375"/>
      <c r="AD89" s="391"/>
      <c r="AE89" s="376"/>
      <c r="AF89" s="396"/>
      <c r="AG89" s="375"/>
      <c r="AH89" s="375"/>
      <c r="AI89" s="375"/>
      <c r="AJ89" s="286"/>
      <c r="AK89" s="376"/>
      <c r="AL89" s="391"/>
      <c r="AM89" s="105"/>
      <c r="AN89" s="392"/>
      <c r="AO89" s="392"/>
      <c r="AP89" s="392"/>
      <c r="AQ89" s="392"/>
      <c r="AR89" s="392"/>
      <c r="AS89" s="228"/>
      <c r="AT89" s="392"/>
      <c r="AU89" s="392"/>
      <c r="AV89" s="392"/>
      <c r="AW89" s="392"/>
      <c r="AX89" s="167"/>
    </row>
    <row r="90" ht="29.166666666666668" customHeight="1" hidden="1">
      <c r="A90" t="s" s="281">
        <v>308</v>
      </c>
      <c r="B90" s="317"/>
      <c r="C90" s="397"/>
      <c r="D90" s="377"/>
      <c r="E90" s="393"/>
      <c r="F90" s="317"/>
      <c r="G90" s="397"/>
      <c r="H90" s="377"/>
      <c r="I90" s="393"/>
      <c r="J90" s="317"/>
      <c r="K90" s="397"/>
      <c r="L90" s="377"/>
      <c r="M90" s="393"/>
      <c r="N90" s="317"/>
      <c r="O90" s="397"/>
      <c r="P90" s="377"/>
      <c r="Q90" s="393"/>
      <c r="R90" s="317"/>
      <c r="S90" s="397"/>
      <c r="T90" s="377"/>
      <c r="U90" s="393"/>
      <c r="V90" s="317"/>
      <c r="W90" s="397"/>
      <c r="X90" s="377"/>
      <c r="Y90" s="377"/>
      <c r="Z90" s="393"/>
      <c r="AA90" s="317"/>
      <c r="AB90" s="397"/>
      <c r="AC90" s="377"/>
      <c r="AD90" s="393"/>
      <c r="AE90" s="317"/>
      <c r="AF90" s="397"/>
      <c r="AG90" s="377"/>
      <c r="AH90" s="377"/>
      <c r="AI90" s="377"/>
      <c r="AJ90" s="321"/>
      <c r="AK90" s="317"/>
      <c r="AL90" s="393"/>
      <c r="AM90" s="105"/>
      <c r="AN90" s="394"/>
      <c r="AO90" s="394"/>
      <c r="AP90" s="394"/>
      <c r="AQ90" s="394"/>
      <c r="AR90" s="394"/>
      <c r="AS90" s="383"/>
      <c r="AT90" s="394"/>
      <c r="AU90" s="394"/>
      <c r="AV90" s="394"/>
      <c r="AW90" s="394"/>
      <c r="AX90" s="167"/>
    </row>
    <row r="91" ht="14.166666666666666" customHeight="1">
      <c r="B91" s="385"/>
      <c r="C91" s="386"/>
      <c r="D91" s="386"/>
      <c r="E91" s="316"/>
      <c r="F91" s="385"/>
      <c r="G91" s="398"/>
      <c r="H91" s="399"/>
      <c r="I91" s="316"/>
      <c r="J91" s="385"/>
      <c r="K91" s="386"/>
      <c r="L91" s="386"/>
      <c r="M91" s="316"/>
      <c r="N91" s="385"/>
      <c r="O91" s="386"/>
      <c r="P91" s="386"/>
      <c r="Q91" s="316"/>
      <c r="R91" s="385"/>
      <c r="S91" s="386"/>
      <c r="T91" s="386"/>
      <c r="U91" s="316"/>
      <c r="V91" s="385"/>
      <c r="W91" s="386"/>
      <c r="X91" s="386"/>
      <c r="Y91" s="386"/>
      <c r="Z91" s="316"/>
      <c r="AA91" s="385"/>
      <c r="AB91" s="386"/>
      <c r="AC91" s="386"/>
      <c r="AD91" s="316"/>
      <c r="AE91" s="385"/>
      <c r="AF91" s="386"/>
      <c r="AG91" s="386"/>
      <c r="AH91" s="386"/>
      <c r="AI91" s="386"/>
      <c r="AJ91" s="316"/>
      <c r="AK91" s="385"/>
      <c r="AL91" s="316"/>
      <c r="AM91" s="105"/>
      <c r="AN91" s="380"/>
      <c r="AO91" s="380"/>
      <c r="AP91" s="380"/>
      <c r="AQ91" s="380"/>
      <c r="AR91" s="380"/>
      <c r="AS91" s="228"/>
      <c r="AT91" s="380"/>
      <c r="AU91" s="380"/>
      <c r="AV91" s="380"/>
      <c r="AW91" s="380"/>
      <c r="AX91" s="167"/>
    </row>
    <row r="92" ht="26.666666666666668" customHeight="1">
      <c r="A92" t="s" s="281">
        <v>309</v>
      </c>
      <c r="B92" s="282">
        <v>0</v>
      </c>
      <c r="C92" s="283">
        <v>0</v>
      </c>
      <c r="D92" s="283">
        <v>0</v>
      </c>
      <c r="E92" s="284">
        <v>0</v>
      </c>
      <c r="F92" s="282">
        <v>0</v>
      </c>
      <c r="G92" s="283">
        <v>0</v>
      </c>
      <c r="H92" s="283">
        <v>0</v>
      </c>
      <c r="I92" s="284">
        <v>0</v>
      </c>
      <c r="J92" s="282">
        <v>0</v>
      </c>
      <c r="K92" s="283">
        <v>0</v>
      </c>
      <c r="L92" s="283">
        <v>0</v>
      </c>
      <c r="M92" s="284">
        <v>0</v>
      </c>
      <c r="N92" s="282">
        <v>0</v>
      </c>
      <c r="O92" s="283">
        <v>0</v>
      </c>
      <c r="P92" s="283">
        <v>0</v>
      </c>
      <c r="Q92" s="284">
        <v>0</v>
      </c>
      <c r="R92" s="282">
        <v>0</v>
      </c>
      <c r="S92" s="283">
        <v>0</v>
      </c>
      <c r="T92" s="283">
        <v>0</v>
      </c>
      <c r="U92" s="284">
        <v>0</v>
      </c>
      <c r="V92" s="282">
        <v>615000000</v>
      </c>
      <c r="W92" s="283">
        <v>698000000</v>
      </c>
      <c r="X92" s="283">
        <v>787000000</v>
      </c>
      <c r="Y92" s="369"/>
      <c r="Z92" s="284">
        <v>697000000</v>
      </c>
      <c r="AA92" s="282">
        <v>639000000</v>
      </c>
      <c r="AB92" s="283">
        <v>658000000</v>
      </c>
      <c r="AC92" s="283">
        <v>718000000</v>
      </c>
      <c r="AD92" s="284">
        <v>495000000</v>
      </c>
      <c r="AE92" s="282">
        <v>490000000</v>
      </c>
      <c r="AF92" s="283">
        <v>445000000</v>
      </c>
      <c r="AG92" s="283">
        <v>631000000</v>
      </c>
      <c r="AH92" s="283">
        <v>455000000</v>
      </c>
      <c r="AI92" s="283">
        <v>1122000000</v>
      </c>
      <c r="AJ92" s="284">
        <v>767000000</v>
      </c>
      <c r="AK92" s="370"/>
      <c r="AL92" s="284">
        <f>AW92-SUM(AI92:AK92)</f>
        <v>884000000</v>
      </c>
      <c r="AM92" s="105"/>
      <c r="AN92" s="312">
        <v>0</v>
      </c>
      <c r="AO92" s="312">
        <v>0</v>
      </c>
      <c r="AP92" s="312">
        <v>0</v>
      </c>
      <c r="AQ92" s="312">
        <v>0</v>
      </c>
      <c r="AR92" s="312">
        <v>0</v>
      </c>
      <c r="AS92" s="383"/>
      <c r="AT92" s="312">
        <v>2797000000</v>
      </c>
      <c r="AU92" s="312">
        <v>2510000000</v>
      </c>
      <c r="AV92" s="312">
        <v>2021000000</v>
      </c>
      <c r="AW92" s="312">
        <v>2773000000</v>
      </c>
      <c r="AX92" s="167"/>
    </row>
    <row r="93" ht="14.166666666666666" customHeight="1">
      <c r="A93" t="s" s="287">
        <v>273</v>
      </c>
      <c r="B93" s="288">
        <v>0</v>
      </c>
      <c r="C93" s="289">
        <v>0</v>
      </c>
      <c r="D93" s="289">
        <v>0</v>
      </c>
      <c r="E93" s="290">
        <v>0</v>
      </c>
      <c r="F93" s="288">
        <v>0</v>
      </c>
      <c r="G93" s="289">
        <v>0</v>
      </c>
      <c r="H93" s="289">
        <v>0</v>
      </c>
      <c r="I93" s="290">
        <v>0</v>
      </c>
      <c r="J93" s="288">
        <v>0</v>
      </c>
      <c r="K93" s="289">
        <v>0</v>
      </c>
      <c r="L93" s="289">
        <v>0</v>
      </c>
      <c r="M93" s="290">
        <v>0</v>
      </c>
      <c r="N93" s="288">
        <v>0</v>
      </c>
      <c r="O93" s="289">
        <v>0</v>
      </c>
      <c r="P93" s="289">
        <v>0</v>
      </c>
      <c r="Q93" s="290">
        <v>0</v>
      </c>
      <c r="R93" s="288">
        <v>0</v>
      </c>
      <c r="S93" s="289">
        <v>0</v>
      </c>
      <c r="T93" s="289">
        <v>0</v>
      </c>
      <c r="U93" s="290">
        <v>0</v>
      </c>
      <c r="V93" s="288">
        <v>-99000000</v>
      </c>
      <c r="W93" s="289">
        <v>-95000000</v>
      </c>
      <c r="X93" s="289">
        <v>-85000000</v>
      </c>
      <c r="Y93" s="373"/>
      <c r="Z93" s="290">
        <v>-77000000</v>
      </c>
      <c r="AA93" s="288">
        <v>-63000000</v>
      </c>
      <c r="AB93" s="289">
        <v>-41000000</v>
      </c>
      <c r="AC93" s="289">
        <v>-42000000</v>
      </c>
      <c r="AD93" s="290">
        <v>-39000000</v>
      </c>
      <c r="AE93" s="288">
        <v>-40000000</v>
      </c>
      <c r="AF93" s="289">
        <v>-32000000</v>
      </c>
      <c r="AG93" s="289">
        <v>-38000000</v>
      </c>
      <c r="AH93" s="289">
        <v>-41000000</v>
      </c>
      <c r="AI93" s="289">
        <v>-38000000</v>
      </c>
      <c r="AJ93" s="290">
        <v>-36000000</v>
      </c>
      <c r="AK93" s="372"/>
      <c r="AL93" s="290">
        <f>AW93-SUM(AI93:AK93)</f>
        <v>-36000000</v>
      </c>
      <c r="AM93" s="105"/>
      <c r="AN93" s="322">
        <v>0</v>
      </c>
      <c r="AO93" s="322">
        <v>0</v>
      </c>
      <c r="AP93" s="322">
        <v>0</v>
      </c>
      <c r="AQ93" s="322">
        <v>0</v>
      </c>
      <c r="AR93" s="322">
        <v>0</v>
      </c>
      <c r="AS93" s="228"/>
      <c r="AT93" s="322">
        <v>-356000000</v>
      </c>
      <c r="AU93" s="322">
        <v>-185000000</v>
      </c>
      <c r="AV93" s="322">
        <v>-151000000</v>
      </c>
      <c r="AW93" s="322">
        <v>-110000000</v>
      </c>
      <c r="AX93" s="167"/>
    </row>
    <row r="94" ht="14.166666666666666" customHeight="1">
      <c r="A94" t="s" s="287">
        <v>29</v>
      </c>
      <c r="B94" s="288">
        <v>0</v>
      </c>
      <c r="C94" s="289">
        <v>0</v>
      </c>
      <c r="D94" s="289">
        <v>0</v>
      </c>
      <c r="E94" s="290">
        <v>0</v>
      </c>
      <c r="F94" s="288">
        <v>0</v>
      </c>
      <c r="G94" s="289">
        <v>0</v>
      </c>
      <c r="H94" s="289">
        <v>0</v>
      </c>
      <c r="I94" s="290">
        <v>0</v>
      </c>
      <c r="J94" s="288">
        <v>0</v>
      </c>
      <c r="K94" s="289">
        <v>0</v>
      </c>
      <c r="L94" s="289">
        <v>0</v>
      </c>
      <c r="M94" s="290">
        <v>0</v>
      </c>
      <c r="N94" s="288">
        <v>0</v>
      </c>
      <c r="O94" s="289">
        <v>0</v>
      </c>
      <c r="P94" s="289">
        <v>0</v>
      </c>
      <c r="Q94" s="290">
        <v>0</v>
      </c>
      <c r="R94" s="288">
        <v>0</v>
      </c>
      <c r="S94" s="289">
        <v>0</v>
      </c>
      <c r="T94" s="289">
        <v>0</v>
      </c>
      <c r="U94" s="290">
        <v>0</v>
      </c>
      <c r="V94" s="288">
        <v>-18000000</v>
      </c>
      <c r="W94" s="289">
        <v>0</v>
      </c>
      <c r="X94" s="289">
        <v>4000000</v>
      </c>
      <c r="Y94" s="373"/>
      <c r="Z94" s="290">
        <v>-84000000</v>
      </c>
      <c r="AA94" s="288">
        <v>-7000000</v>
      </c>
      <c r="AB94" s="289">
        <v>-6000000</v>
      </c>
      <c r="AC94" s="289">
        <v>0</v>
      </c>
      <c r="AD94" s="290">
        <v>-112000000</v>
      </c>
      <c r="AE94" s="288">
        <v>-14000000</v>
      </c>
      <c r="AF94" s="289">
        <v>-67000000</v>
      </c>
      <c r="AG94" s="289">
        <v>-3000000</v>
      </c>
      <c r="AH94" s="289">
        <v>-177000000</v>
      </c>
      <c r="AI94" s="289">
        <v>-2000000</v>
      </c>
      <c r="AJ94" s="290">
        <v>8000000</v>
      </c>
      <c r="AK94" s="372"/>
      <c r="AL94" s="290">
        <f>AW94-SUM(AI94:AK94)</f>
        <v>5000000</v>
      </c>
      <c r="AM94" s="105"/>
      <c r="AN94" s="322">
        <v>0</v>
      </c>
      <c r="AO94" s="322">
        <v>0</v>
      </c>
      <c r="AP94" s="322">
        <v>0</v>
      </c>
      <c r="AQ94" s="322">
        <v>0</v>
      </c>
      <c r="AR94" s="322">
        <v>0</v>
      </c>
      <c r="AS94" s="228"/>
      <c r="AT94" s="322">
        <v>-98000000</v>
      </c>
      <c r="AU94" s="322">
        <v>-125000000</v>
      </c>
      <c r="AV94" s="322">
        <v>-261000000</v>
      </c>
      <c r="AW94" s="322">
        <v>11000000</v>
      </c>
      <c r="AX94" s="167"/>
    </row>
    <row r="95" ht="14.166666666666666" customHeight="1">
      <c r="A95" t="s" s="287">
        <v>32</v>
      </c>
      <c r="B95" s="288">
        <v>0</v>
      </c>
      <c r="C95" s="289">
        <v>0</v>
      </c>
      <c r="D95" s="289">
        <v>0</v>
      </c>
      <c r="E95" s="290">
        <v>0</v>
      </c>
      <c r="F95" s="288">
        <v>0</v>
      </c>
      <c r="G95" s="289">
        <v>0</v>
      </c>
      <c r="H95" s="289">
        <v>0</v>
      </c>
      <c r="I95" s="290">
        <v>0</v>
      </c>
      <c r="J95" s="288">
        <v>0</v>
      </c>
      <c r="K95" s="289">
        <v>0</v>
      </c>
      <c r="L95" s="289">
        <v>0</v>
      </c>
      <c r="M95" s="290">
        <v>0</v>
      </c>
      <c r="N95" s="288">
        <v>0</v>
      </c>
      <c r="O95" s="289">
        <v>0</v>
      </c>
      <c r="P95" s="289">
        <v>0</v>
      </c>
      <c r="Q95" s="290">
        <v>0</v>
      </c>
      <c r="R95" s="288">
        <v>0</v>
      </c>
      <c r="S95" s="289">
        <v>0</v>
      </c>
      <c r="T95" s="289">
        <v>0</v>
      </c>
      <c r="U95" s="290">
        <v>0</v>
      </c>
      <c r="V95" s="288">
        <v>-99000000</v>
      </c>
      <c r="W95" s="289">
        <v>-102000000</v>
      </c>
      <c r="X95" s="289">
        <v>-103000000</v>
      </c>
      <c r="Y95" s="373"/>
      <c r="Z95" s="290">
        <v>-107000000</v>
      </c>
      <c r="AA95" s="288">
        <v>-115000000</v>
      </c>
      <c r="AB95" s="289">
        <v>-114000000</v>
      </c>
      <c r="AC95" s="289">
        <v>-115000000</v>
      </c>
      <c r="AD95" s="290">
        <v>-117000000</v>
      </c>
      <c r="AE95" s="288">
        <v>-127000000</v>
      </c>
      <c r="AF95" s="289">
        <v>-117000000</v>
      </c>
      <c r="AG95" s="289">
        <v>-118000000</v>
      </c>
      <c r="AH95" s="289">
        <v>-100000000</v>
      </c>
      <c r="AI95" s="289">
        <v>-109000000</v>
      </c>
      <c r="AJ95" s="290">
        <v>-105000000</v>
      </c>
      <c r="AK95" s="372"/>
      <c r="AL95" s="290">
        <f>AW95-SUM(AI95:AK95)</f>
        <v>-114000000</v>
      </c>
      <c r="AM95" s="105"/>
      <c r="AN95" s="322">
        <v>0</v>
      </c>
      <c r="AO95" s="322">
        <v>0</v>
      </c>
      <c r="AP95" s="322">
        <v>0</v>
      </c>
      <c r="AQ95" s="322">
        <v>0</v>
      </c>
      <c r="AR95" s="322">
        <v>0</v>
      </c>
      <c r="AS95" s="228"/>
      <c r="AT95" s="322">
        <v>-411000000</v>
      </c>
      <c r="AU95" s="322">
        <v>-461000000</v>
      </c>
      <c r="AV95" s="322">
        <v>-462000000</v>
      </c>
      <c r="AW95" s="322">
        <v>-328000000</v>
      </c>
      <c r="AX95" s="167"/>
    </row>
    <row r="96" ht="14.166666666666666" customHeight="1">
      <c r="A96" t="s" s="287">
        <v>274</v>
      </c>
      <c r="B96" s="288">
        <v>0</v>
      </c>
      <c r="C96" s="289">
        <v>0</v>
      </c>
      <c r="D96" s="289">
        <v>0</v>
      </c>
      <c r="E96" s="290">
        <v>0</v>
      </c>
      <c r="F96" s="288">
        <v>0</v>
      </c>
      <c r="G96" s="289">
        <v>0</v>
      </c>
      <c r="H96" s="289">
        <v>0</v>
      </c>
      <c r="I96" s="290">
        <v>0</v>
      </c>
      <c r="J96" s="288">
        <v>0</v>
      </c>
      <c r="K96" s="289">
        <v>0</v>
      </c>
      <c r="L96" s="289">
        <v>0</v>
      </c>
      <c r="M96" s="290">
        <v>0</v>
      </c>
      <c r="N96" s="288">
        <v>0</v>
      </c>
      <c r="O96" s="289">
        <v>0</v>
      </c>
      <c r="P96" s="289">
        <v>0</v>
      </c>
      <c r="Q96" s="290">
        <v>0</v>
      </c>
      <c r="R96" s="288">
        <v>0</v>
      </c>
      <c r="S96" s="289">
        <v>0</v>
      </c>
      <c r="T96" s="289">
        <v>0</v>
      </c>
      <c r="U96" s="290">
        <v>0</v>
      </c>
      <c r="V96" s="288">
        <v>0</v>
      </c>
      <c r="W96" s="289">
        <v>0</v>
      </c>
      <c r="X96" s="289">
        <v>0</v>
      </c>
      <c r="Y96" s="373"/>
      <c r="Z96" s="290">
        <v>0</v>
      </c>
      <c r="AA96" s="288">
        <v>0</v>
      </c>
      <c r="AB96" s="289">
        <v>0</v>
      </c>
      <c r="AC96" s="289">
        <v>0</v>
      </c>
      <c r="AD96" s="290">
        <v>0</v>
      </c>
      <c r="AE96" s="288">
        <v>0</v>
      </c>
      <c r="AF96" s="289">
        <v>0</v>
      </c>
      <c r="AG96" s="289">
        <v>0</v>
      </c>
      <c r="AH96" s="289">
        <v>0</v>
      </c>
      <c r="AI96" s="289">
        <v>0</v>
      </c>
      <c r="AJ96" s="290">
        <v>0</v>
      </c>
      <c r="AK96" s="372"/>
      <c r="AL96" s="290">
        <f>AW96-SUM(AI96:AK96)</f>
        <v>0</v>
      </c>
      <c r="AM96" s="105"/>
      <c r="AN96" s="322">
        <v>0</v>
      </c>
      <c r="AO96" s="322">
        <v>0</v>
      </c>
      <c r="AP96" s="322">
        <v>0</v>
      </c>
      <c r="AQ96" s="322">
        <v>0</v>
      </c>
      <c r="AR96" s="322">
        <v>0</v>
      </c>
      <c r="AS96" s="228"/>
      <c r="AT96" s="291">
        <v>0</v>
      </c>
      <c r="AU96" s="291">
        <v>0</v>
      </c>
      <c r="AV96" s="291">
        <v>0</v>
      </c>
      <c r="AW96" s="291">
        <v>0</v>
      </c>
      <c r="AX96" s="167"/>
    </row>
    <row r="97" ht="14.166666666666666" customHeight="1">
      <c r="A97" t="s" s="287">
        <v>35</v>
      </c>
      <c r="B97" s="288">
        <v>0</v>
      </c>
      <c r="C97" s="289">
        <v>0</v>
      </c>
      <c r="D97" s="289">
        <v>0</v>
      </c>
      <c r="E97" s="290">
        <v>0</v>
      </c>
      <c r="F97" s="288">
        <v>0</v>
      </c>
      <c r="G97" s="289">
        <v>0</v>
      </c>
      <c r="H97" s="289">
        <v>0</v>
      </c>
      <c r="I97" s="290">
        <v>0</v>
      </c>
      <c r="J97" s="288">
        <v>0</v>
      </c>
      <c r="K97" s="289">
        <v>0</v>
      </c>
      <c r="L97" s="289">
        <v>0</v>
      </c>
      <c r="M97" s="290">
        <v>0</v>
      </c>
      <c r="N97" s="288">
        <v>0</v>
      </c>
      <c r="O97" s="289">
        <v>0</v>
      </c>
      <c r="P97" s="289">
        <v>0</v>
      </c>
      <c r="Q97" s="290">
        <v>0</v>
      </c>
      <c r="R97" s="288">
        <v>0</v>
      </c>
      <c r="S97" s="289">
        <v>0</v>
      </c>
      <c r="T97" s="289">
        <v>0</v>
      </c>
      <c r="U97" s="290">
        <v>0</v>
      </c>
      <c r="V97" s="288">
        <v>-44000000</v>
      </c>
      <c r="W97" s="289">
        <v>-21000000</v>
      </c>
      <c r="X97" s="289">
        <v>-27000000</v>
      </c>
      <c r="Y97" s="373"/>
      <c r="Z97" s="290">
        <v>-44000000</v>
      </c>
      <c r="AA97" s="288">
        <v>-39000000</v>
      </c>
      <c r="AB97" s="289">
        <v>-14000000</v>
      </c>
      <c r="AC97" s="289">
        <v>-6000000</v>
      </c>
      <c r="AD97" s="290">
        <v>-122000000</v>
      </c>
      <c r="AE97" s="288">
        <v>0</v>
      </c>
      <c r="AF97" s="289">
        <v>-32000000</v>
      </c>
      <c r="AG97" s="289">
        <v>-19000000</v>
      </c>
      <c r="AH97" s="289">
        <v>-92000000</v>
      </c>
      <c r="AI97" s="289">
        <v>602000000</v>
      </c>
      <c r="AJ97" s="290">
        <v>-24000000</v>
      </c>
      <c r="AK97" s="372"/>
      <c r="AL97" s="290">
        <f>AW97-SUM(AI97:AK97)</f>
        <v>-33000000</v>
      </c>
      <c r="AM97" s="105"/>
      <c r="AN97" s="322">
        <v>0</v>
      </c>
      <c r="AO97" s="322">
        <v>0</v>
      </c>
      <c r="AP97" s="322">
        <v>0</v>
      </c>
      <c r="AQ97" s="322">
        <v>0</v>
      </c>
      <c r="AR97" s="322">
        <v>0</v>
      </c>
      <c r="AS97" s="228"/>
      <c r="AT97" s="322">
        <v>-136000000</v>
      </c>
      <c r="AU97" s="322">
        <v>-181000000</v>
      </c>
      <c r="AV97" s="322">
        <v>-143000000</v>
      </c>
      <c r="AW97" s="322">
        <v>545000000</v>
      </c>
      <c r="AX97" s="167"/>
    </row>
    <row r="98" ht="14.166666666666666" customHeight="1">
      <c r="A98" t="s" s="287">
        <v>275</v>
      </c>
      <c r="B98" s="288">
        <v>0</v>
      </c>
      <c r="C98" s="289">
        <v>0</v>
      </c>
      <c r="D98" s="289">
        <v>0</v>
      </c>
      <c r="E98" s="290">
        <v>0</v>
      </c>
      <c r="F98" s="288">
        <v>0</v>
      </c>
      <c r="G98" s="289">
        <v>0</v>
      </c>
      <c r="H98" s="289">
        <v>0</v>
      </c>
      <c r="I98" s="290">
        <v>0</v>
      </c>
      <c r="J98" s="288">
        <v>0</v>
      </c>
      <c r="K98" s="289">
        <v>0</v>
      </c>
      <c r="L98" s="289">
        <v>0</v>
      </c>
      <c r="M98" s="290">
        <v>0</v>
      </c>
      <c r="N98" s="288">
        <v>0</v>
      </c>
      <c r="O98" s="289">
        <v>0</v>
      </c>
      <c r="P98" s="289">
        <v>0</v>
      </c>
      <c r="Q98" s="290">
        <v>0</v>
      </c>
      <c r="R98" s="288">
        <v>0</v>
      </c>
      <c r="S98" s="289">
        <v>0</v>
      </c>
      <c r="T98" s="289">
        <v>0</v>
      </c>
      <c r="U98" s="290">
        <v>0</v>
      </c>
      <c r="V98" s="288">
        <v>0</v>
      </c>
      <c r="W98" s="289">
        <v>0</v>
      </c>
      <c r="X98" s="289">
        <v>0</v>
      </c>
      <c r="Y98" s="373"/>
      <c r="Z98" s="290">
        <v>0</v>
      </c>
      <c r="AA98" s="288">
        <v>0</v>
      </c>
      <c r="AB98" s="289">
        <v>0</v>
      </c>
      <c r="AC98" s="289">
        <v>0</v>
      </c>
      <c r="AD98" s="290">
        <v>0</v>
      </c>
      <c r="AE98" s="288">
        <v>0</v>
      </c>
      <c r="AF98" s="289">
        <v>0</v>
      </c>
      <c r="AG98" s="289">
        <v>0</v>
      </c>
      <c r="AH98" s="289">
        <v>0</v>
      </c>
      <c r="AI98" s="289">
        <v>0</v>
      </c>
      <c r="AJ98" s="290">
        <v>0</v>
      </c>
      <c r="AK98" s="372"/>
      <c r="AL98" s="290">
        <f>AW98-SUM(AI98:AK98)</f>
        <v>0</v>
      </c>
      <c r="AM98" s="105"/>
      <c r="AN98" s="322">
        <v>0</v>
      </c>
      <c r="AO98" s="322">
        <v>0</v>
      </c>
      <c r="AP98" s="322">
        <v>0</v>
      </c>
      <c r="AQ98" s="322">
        <v>0</v>
      </c>
      <c r="AR98" s="322">
        <v>0</v>
      </c>
      <c r="AS98" s="228"/>
      <c r="AT98" s="322">
        <v>0</v>
      </c>
      <c r="AU98" s="322">
        <v>0</v>
      </c>
      <c r="AV98" s="322">
        <v>0</v>
      </c>
      <c r="AW98" s="322">
        <v>0</v>
      </c>
      <c r="AX98" s="167"/>
    </row>
    <row r="99" ht="14.166666666666666" customHeight="1">
      <c r="A99" t="s" s="287">
        <v>310</v>
      </c>
      <c r="B99" s="288">
        <v>0</v>
      </c>
      <c r="C99" s="289">
        <v>0</v>
      </c>
      <c r="D99" s="289">
        <v>0</v>
      </c>
      <c r="E99" s="290">
        <v>0</v>
      </c>
      <c r="F99" s="288">
        <v>0</v>
      </c>
      <c r="G99" s="289">
        <v>0</v>
      </c>
      <c r="H99" s="289">
        <v>0</v>
      </c>
      <c r="I99" s="290">
        <v>0</v>
      </c>
      <c r="J99" s="288">
        <v>0</v>
      </c>
      <c r="K99" s="289">
        <v>0</v>
      </c>
      <c r="L99" s="289">
        <v>0</v>
      </c>
      <c r="M99" s="290">
        <v>0</v>
      </c>
      <c r="N99" s="288">
        <v>0</v>
      </c>
      <c r="O99" s="289">
        <v>0</v>
      </c>
      <c r="P99" s="289">
        <v>0</v>
      </c>
      <c r="Q99" s="290">
        <v>0</v>
      </c>
      <c r="R99" s="288">
        <v>0</v>
      </c>
      <c r="S99" s="289">
        <v>0</v>
      </c>
      <c r="T99" s="289">
        <v>0</v>
      </c>
      <c r="U99" s="290">
        <v>0</v>
      </c>
      <c r="V99" s="288">
        <v>-3000000</v>
      </c>
      <c r="W99" s="289">
        <v>-3000000</v>
      </c>
      <c r="X99" s="289">
        <v>-3000000</v>
      </c>
      <c r="Y99" s="373"/>
      <c r="Z99" s="290">
        <v>-6000000</v>
      </c>
      <c r="AA99" s="288">
        <v>-1000000</v>
      </c>
      <c r="AB99" s="289">
        <v>-2000000</v>
      </c>
      <c r="AC99" s="289">
        <v>-3000000</v>
      </c>
      <c r="AD99" s="290">
        <v>3000000</v>
      </c>
      <c r="AE99" s="288">
        <v>-3000000</v>
      </c>
      <c r="AF99" s="289">
        <v>-7000000</v>
      </c>
      <c r="AG99" s="289">
        <v>-6000000</v>
      </c>
      <c r="AH99" s="289">
        <v>-6000000</v>
      </c>
      <c r="AI99" s="289">
        <v>-4000000</v>
      </c>
      <c r="AJ99" s="290">
        <v>-5000000</v>
      </c>
      <c r="AK99" s="372"/>
      <c r="AL99" s="290">
        <f>AW99-SUM(AI99:AK99)</f>
        <v>-9000000</v>
      </c>
      <c r="AM99" s="105"/>
      <c r="AN99" s="322">
        <v>0</v>
      </c>
      <c r="AO99" s="322">
        <v>0</v>
      </c>
      <c r="AP99" s="322">
        <v>0</v>
      </c>
      <c r="AQ99" s="322">
        <v>0</v>
      </c>
      <c r="AR99" s="322">
        <v>0</v>
      </c>
      <c r="AS99" s="228"/>
      <c r="AT99" s="322">
        <v>-15000000</v>
      </c>
      <c r="AU99" s="322">
        <v>-3000000</v>
      </c>
      <c r="AV99" s="322">
        <v>-22000000</v>
      </c>
      <c r="AW99" s="322">
        <v>-18000000</v>
      </c>
      <c r="AX99" s="167"/>
    </row>
    <row r="100" ht="14.166666666666666" customHeight="1" hidden="1">
      <c r="A100" t="s" s="287">
        <v>311</v>
      </c>
      <c r="B100" s="288">
        <v>0</v>
      </c>
      <c r="C100" s="289">
        <v>0</v>
      </c>
      <c r="D100" s="289">
        <v>0</v>
      </c>
      <c r="E100" s="290">
        <v>0</v>
      </c>
      <c r="F100" s="288">
        <v>0</v>
      </c>
      <c r="G100" s="289">
        <v>0</v>
      </c>
      <c r="H100" s="289">
        <v>0</v>
      </c>
      <c r="I100" s="290">
        <v>0</v>
      </c>
      <c r="J100" s="288">
        <v>0</v>
      </c>
      <c r="K100" s="289">
        <v>0</v>
      </c>
      <c r="L100" s="289">
        <v>0</v>
      </c>
      <c r="M100" s="290">
        <v>0</v>
      </c>
      <c r="N100" s="288">
        <v>0</v>
      </c>
      <c r="O100" s="289">
        <v>0</v>
      </c>
      <c r="P100" s="289">
        <v>0</v>
      </c>
      <c r="Q100" s="290">
        <v>0</v>
      </c>
      <c r="R100" s="288">
        <v>0</v>
      </c>
      <c r="S100" s="289">
        <v>0</v>
      </c>
      <c r="T100" s="289">
        <v>0</v>
      </c>
      <c r="U100" s="290">
        <v>0</v>
      </c>
      <c r="V100" s="288">
        <v>0</v>
      </c>
      <c r="W100" s="289">
        <v>0</v>
      </c>
      <c r="X100" s="289">
        <v>0</v>
      </c>
      <c r="Y100" s="373"/>
      <c r="Z100" s="290">
        <v>0</v>
      </c>
      <c r="AA100" s="288">
        <v>0</v>
      </c>
      <c r="AB100" s="289">
        <v>0</v>
      </c>
      <c r="AC100" s="289">
        <v>0</v>
      </c>
      <c r="AD100" s="290">
        <v>0</v>
      </c>
      <c r="AE100" s="288">
        <v>0</v>
      </c>
      <c r="AF100" s="289">
        <v>0</v>
      </c>
      <c r="AG100" s="289">
        <v>0</v>
      </c>
      <c r="AH100" s="289">
        <v>0</v>
      </c>
      <c r="AI100" s="289">
        <v>0</v>
      </c>
      <c r="AJ100" s="290">
        <v>0</v>
      </c>
      <c r="AK100" s="372"/>
      <c r="AL100" s="290">
        <f>AW100-SUM(AI100:AK100)</f>
        <v>0</v>
      </c>
      <c r="AM100" s="105"/>
      <c r="AN100" s="323">
        <v>0</v>
      </c>
      <c r="AO100" s="322">
        <v>0</v>
      </c>
      <c r="AP100" s="322">
        <v>0</v>
      </c>
      <c r="AQ100" s="322">
        <v>0</v>
      </c>
      <c r="AR100" s="322">
        <v>0</v>
      </c>
      <c r="AS100" s="228"/>
      <c r="AT100" s="322">
        <v>0</v>
      </c>
      <c r="AU100" s="322">
        <v>0</v>
      </c>
      <c r="AV100" s="322">
        <v>0</v>
      </c>
      <c r="AW100" s="322">
        <f>SUM(AE100:AH100)</f>
        <v>0</v>
      </c>
      <c r="AX100" s="167"/>
    </row>
    <row r="101" ht="14.166666666666666" customHeight="1">
      <c r="A101" t="s" s="287">
        <v>312</v>
      </c>
      <c r="B101" s="288">
        <v>0</v>
      </c>
      <c r="C101" s="289">
        <v>0</v>
      </c>
      <c r="D101" s="289">
        <v>0</v>
      </c>
      <c r="E101" s="290">
        <v>0</v>
      </c>
      <c r="F101" s="288">
        <v>0</v>
      </c>
      <c r="G101" s="289">
        <v>0</v>
      </c>
      <c r="H101" s="289">
        <v>0</v>
      </c>
      <c r="I101" s="290">
        <v>0</v>
      </c>
      <c r="J101" s="288">
        <v>0</v>
      </c>
      <c r="K101" s="289">
        <v>0</v>
      </c>
      <c r="L101" s="289">
        <v>0</v>
      </c>
      <c r="M101" s="290">
        <v>0</v>
      </c>
      <c r="N101" s="288">
        <v>0</v>
      </c>
      <c r="O101" s="289">
        <v>0</v>
      </c>
      <c r="P101" s="289">
        <v>0</v>
      </c>
      <c r="Q101" s="290">
        <v>0</v>
      </c>
      <c r="R101" s="288">
        <v>0</v>
      </c>
      <c r="S101" s="289">
        <v>0</v>
      </c>
      <c r="T101" s="289">
        <v>0</v>
      </c>
      <c r="U101" s="290">
        <v>0</v>
      </c>
      <c r="V101" s="288">
        <v>-3000000</v>
      </c>
      <c r="W101" s="289">
        <v>2000000</v>
      </c>
      <c r="X101" s="289">
        <v>-7000000</v>
      </c>
      <c r="Y101" s="373"/>
      <c r="Z101" s="290">
        <v>-3000000</v>
      </c>
      <c r="AA101" s="288">
        <v>-5000000</v>
      </c>
      <c r="AB101" s="289">
        <v>-6000000</v>
      </c>
      <c r="AC101" s="289">
        <v>-9000000</v>
      </c>
      <c r="AD101" s="290">
        <v>-20000000</v>
      </c>
      <c r="AE101" s="288">
        <v>-9000000</v>
      </c>
      <c r="AF101" s="289">
        <v>6000000</v>
      </c>
      <c r="AG101" s="289">
        <v>-1000000</v>
      </c>
      <c r="AH101" s="289">
        <v>-3000000</v>
      </c>
      <c r="AI101" s="289">
        <v>-2000000</v>
      </c>
      <c r="AJ101" s="290">
        <v>-5000000</v>
      </c>
      <c r="AK101" s="372"/>
      <c r="AL101" s="290">
        <f>AW101-SUM(AI101:AK101)</f>
        <v>-3000000</v>
      </c>
      <c r="AM101" s="105"/>
      <c r="AN101" s="322">
        <v>0</v>
      </c>
      <c r="AO101" s="322">
        <v>0</v>
      </c>
      <c r="AP101" s="322">
        <v>0</v>
      </c>
      <c r="AQ101" s="322">
        <v>0</v>
      </c>
      <c r="AR101" s="322">
        <v>0</v>
      </c>
      <c r="AS101" s="228"/>
      <c r="AT101" s="322">
        <v>-11000000</v>
      </c>
      <c r="AU101" s="322">
        <v>-40000000</v>
      </c>
      <c r="AV101" s="322">
        <v>-7000000</v>
      </c>
      <c r="AW101" s="322">
        <v>-10000000</v>
      </c>
      <c r="AX101" s="167"/>
    </row>
    <row r="102" ht="14.166666666666666" customHeight="1">
      <c r="A102" t="s" s="287">
        <v>313</v>
      </c>
      <c r="B102" s="288">
        <v>0</v>
      </c>
      <c r="C102" s="289">
        <v>0</v>
      </c>
      <c r="D102" s="289">
        <v>0</v>
      </c>
      <c r="E102" s="290">
        <v>0</v>
      </c>
      <c r="F102" s="288">
        <v>0</v>
      </c>
      <c r="G102" s="289">
        <v>0</v>
      </c>
      <c r="H102" s="289">
        <v>0</v>
      </c>
      <c r="I102" s="290">
        <v>0</v>
      </c>
      <c r="J102" s="288">
        <v>0</v>
      </c>
      <c r="K102" s="289">
        <v>0</v>
      </c>
      <c r="L102" s="289">
        <v>0</v>
      </c>
      <c r="M102" s="290">
        <v>0</v>
      </c>
      <c r="N102" s="288">
        <v>0</v>
      </c>
      <c r="O102" s="289">
        <v>0</v>
      </c>
      <c r="P102" s="289">
        <v>0</v>
      </c>
      <c r="Q102" s="290">
        <v>0</v>
      </c>
      <c r="R102" s="288">
        <v>0</v>
      </c>
      <c r="S102" s="289">
        <v>0</v>
      </c>
      <c r="T102" s="289">
        <v>0</v>
      </c>
      <c r="U102" s="290">
        <v>0</v>
      </c>
      <c r="V102" s="288">
        <v>49000000</v>
      </c>
      <c r="W102" s="289">
        <v>22000000</v>
      </c>
      <c r="X102" s="289">
        <v>45000000</v>
      </c>
      <c r="Y102" s="373"/>
      <c r="Z102" s="290">
        <v>54000000</v>
      </c>
      <c r="AA102" s="288">
        <v>30000000</v>
      </c>
      <c r="AB102" s="289">
        <v>15000000</v>
      </c>
      <c r="AC102" s="289">
        <v>9000000</v>
      </c>
      <c r="AD102" s="290">
        <v>87000000</v>
      </c>
      <c r="AE102" s="288">
        <v>13000000</v>
      </c>
      <c r="AF102" s="289">
        <v>32000000</v>
      </c>
      <c r="AG102" s="289">
        <v>25000000</v>
      </c>
      <c r="AH102" s="289">
        <v>59000000</v>
      </c>
      <c r="AI102" s="289">
        <v>-99000000</v>
      </c>
      <c r="AJ102" s="290">
        <v>16000000</v>
      </c>
      <c r="AK102" s="372"/>
      <c r="AL102" s="290">
        <f>AW102-SUM(AI102:AK102)</f>
        <v>9000000</v>
      </c>
      <c r="AM102" s="105"/>
      <c r="AN102" s="322">
        <v>0</v>
      </c>
      <c r="AO102" s="322">
        <v>0</v>
      </c>
      <c r="AP102" s="322">
        <v>0</v>
      </c>
      <c r="AQ102" s="322">
        <v>0</v>
      </c>
      <c r="AR102" s="322">
        <v>0</v>
      </c>
      <c r="AS102" s="228"/>
      <c r="AT102" s="322">
        <v>170000000</v>
      </c>
      <c r="AU102" s="322">
        <v>141000000</v>
      </c>
      <c r="AV102" s="322">
        <v>129000000</v>
      </c>
      <c r="AW102" s="322">
        <v>-74000000</v>
      </c>
      <c r="AX102" s="167"/>
    </row>
    <row r="103" ht="14.166666666666666" customHeight="1">
      <c r="A103" t="s" s="287">
        <v>314</v>
      </c>
      <c r="B103" s="292">
        <v>0</v>
      </c>
      <c r="C103" s="293">
        <v>0</v>
      </c>
      <c r="D103" s="293">
        <v>0</v>
      </c>
      <c r="E103" s="294">
        <v>0</v>
      </c>
      <c r="F103" s="292">
        <v>0</v>
      </c>
      <c r="G103" s="293">
        <v>0</v>
      </c>
      <c r="H103" s="293">
        <v>0</v>
      </c>
      <c r="I103" s="294">
        <v>0</v>
      </c>
      <c r="J103" s="292">
        <v>0</v>
      </c>
      <c r="K103" s="293">
        <v>0</v>
      </c>
      <c r="L103" s="293">
        <v>0</v>
      </c>
      <c r="M103" s="294">
        <v>0</v>
      </c>
      <c r="N103" s="292">
        <v>0</v>
      </c>
      <c r="O103" s="293">
        <v>0</v>
      </c>
      <c r="P103" s="293">
        <v>0</v>
      </c>
      <c r="Q103" s="294">
        <v>0</v>
      </c>
      <c r="R103" s="292">
        <v>0</v>
      </c>
      <c r="S103" s="293">
        <v>0</v>
      </c>
      <c r="T103" s="293">
        <v>0</v>
      </c>
      <c r="U103" s="294">
        <v>0</v>
      </c>
      <c r="V103" s="292">
        <v>-2000000</v>
      </c>
      <c r="W103" s="293">
        <v>-1000000</v>
      </c>
      <c r="X103" s="293">
        <v>-2000000</v>
      </c>
      <c r="Y103" s="375"/>
      <c r="Z103" s="294">
        <v>-2000000</v>
      </c>
      <c r="AA103" s="292">
        <v>-1000000</v>
      </c>
      <c r="AB103" s="293">
        <v>-3000000</v>
      </c>
      <c r="AC103" s="293">
        <v>-6000000</v>
      </c>
      <c r="AD103" s="294">
        <v>-2000000</v>
      </c>
      <c r="AE103" s="292">
        <v>-3000000</v>
      </c>
      <c r="AF103" s="293">
        <v>-28000000</v>
      </c>
      <c r="AG103" s="293">
        <v>1000000</v>
      </c>
      <c r="AH103" s="293">
        <v>-36000000</v>
      </c>
      <c r="AI103" s="293">
        <v>0</v>
      </c>
      <c r="AJ103" s="294">
        <v>0</v>
      </c>
      <c r="AK103" s="376"/>
      <c r="AL103" s="294">
        <f>AW103-SUM(AI103:AK103)</f>
        <v>0</v>
      </c>
      <c r="AM103" s="105"/>
      <c r="AN103" s="322">
        <v>0</v>
      </c>
      <c r="AO103" s="322">
        <v>0</v>
      </c>
      <c r="AP103" s="322">
        <v>0</v>
      </c>
      <c r="AQ103" s="322">
        <v>0</v>
      </c>
      <c r="AR103" s="322">
        <v>0</v>
      </c>
      <c r="AS103" s="228"/>
      <c r="AT103" s="314">
        <v>-7000000</v>
      </c>
      <c r="AU103" s="314">
        <v>-12000000</v>
      </c>
      <c r="AV103" s="314">
        <v>-66000000</v>
      </c>
      <c r="AW103" s="314">
        <v>0</v>
      </c>
      <c r="AX103" s="167"/>
    </row>
    <row r="104" ht="28.333333333333332" customHeight="1">
      <c r="A104" t="s" s="281">
        <v>315</v>
      </c>
      <c r="B104" s="296">
        <v>0</v>
      </c>
      <c r="C104" s="297">
        <v>0</v>
      </c>
      <c r="D104" s="297">
        <v>0</v>
      </c>
      <c r="E104" s="298">
        <v>0</v>
      </c>
      <c r="F104" s="296">
        <v>0</v>
      </c>
      <c r="G104" s="297">
        <v>0</v>
      </c>
      <c r="H104" s="297">
        <v>0</v>
      </c>
      <c r="I104" s="298">
        <v>0</v>
      </c>
      <c r="J104" s="296">
        <v>0</v>
      </c>
      <c r="K104" s="297">
        <v>0</v>
      </c>
      <c r="L104" s="297">
        <v>0</v>
      </c>
      <c r="M104" s="298">
        <v>0</v>
      </c>
      <c r="N104" s="296">
        <v>0</v>
      </c>
      <c r="O104" s="297">
        <v>0</v>
      </c>
      <c r="P104" s="297">
        <v>0</v>
      </c>
      <c r="Q104" s="298">
        <v>0</v>
      </c>
      <c r="R104" s="296">
        <v>0</v>
      </c>
      <c r="S104" s="297">
        <v>0</v>
      </c>
      <c r="T104" s="297">
        <v>0</v>
      </c>
      <c r="U104" s="298">
        <v>0</v>
      </c>
      <c r="V104" s="296">
        <v>834000000</v>
      </c>
      <c r="W104" s="297">
        <v>896000000</v>
      </c>
      <c r="X104" s="297">
        <v>965000000</v>
      </c>
      <c r="Y104" s="377"/>
      <c r="Z104" s="298">
        <v>966000000</v>
      </c>
      <c r="AA104" s="296">
        <v>840000000</v>
      </c>
      <c r="AB104" s="297">
        <v>829000000</v>
      </c>
      <c r="AC104" s="297">
        <v>890000000</v>
      </c>
      <c r="AD104" s="298">
        <v>817000000</v>
      </c>
      <c r="AE104" s="296">
        <v>673000000</v>
      </c>
      <c r="AF104" s="297">
        <v>690000000</v>
      </c>
      <c r="AG104" s="297">
        <v>790000000</v>
      </c>
      <c r="AH104" s="297">
        <v>851000000</v>
      </c>
      <c r="AI104" s="297">
        <v>773623809.56</v>
      </c>
      <c r="AJ104" s="298">
        <v>918000000</v>
      </c>
      <c r="AK104" s="317"/>
      <c r="AL104" s="298">
        <f>AW104-SUM(AI104:AK104)</f>
        <v>1065000000</v>
      </c>
      <c r="AM104" s="105"/>
      <c r="AN104" s="324">
        <v>0</v>
      </c>
      <c r="AO104" s="324">
        <v>0</v>
      </c>
      <c r="AP104" s="324">
        <v>0</v>
      </c>
      <c r="AQ104" s="324">
        <v>0</v>
      </c>
      <c r="AR104" s="324">
        <v>0</v>
      </c>
      <c r="AS104" s="383"/>
      <c r="AT104" s="315">
        <v>3661000000</v>
      </c>
      <c r="AU104" s="315">
        <v>3376000000</v>
      </c>
      <c r="AV104" s="315">
        <v>3004000000</v>
      </c>
      <c r="AW104" s="315">
        <v>2756623809.56</v>
      </c>
      <c r="AX104" s="400"/>
    </row>
    <row r="105" ht="14.166666666666666" customHeight="1">
      <c r="B105" s="378"/>
      <c r="C105" s="379"/>
      <c r="D105" s="379"/>
      <c r="E105" s="300"/>
      <c r="F105" s="378"/>
      <c r="G105" s="379"/>
      <c r="H105" s="379"/>
      <c r="I105" s="300"/>
      <c r="J105" s="378"/>
      <c r="K105" s="379"/>
      <c r="L105" s="379"/>
      <c r="M105" s="300"/>
      <c r="N105" s="378"/>
      <c r="O105" s="379"/>
      <c r="P105" s="379"/>
      <c r="Q105" s="300"/>
      <c r="R105" s="378"/>
      <c r="S105" s="379"/>
      <c r="T105" s="379"/>
      <c r="U105" s="300"/>
      <c r="V105" s="378"/>
      <c r="W105" s="379"/>
      <c r="X105" s="379"/>
      <c r="Y105" s="379"/>
      <c r="Z105" s="300"/>
      <c r="AA105" s="378"/>
      <c r="AB105" s="379"/>
      <c r="AC105" s="379"/>
      <c r="AD105" s="300"/>
      <c r="AE105" s="378"/>
      <c r="AF105" s="379"/>
      <c r="AG105" s="379"/>
      <c r="AH105" s="379"/>
      <c r="AI105" s="379"/>
      <c r="AJ105" s="300"/>
      <c r="AK105" s="378"/>
      <c r="AL105" s="300"/>
      <c r="AM105" s="105"/>
      <c r="AN105" s="380"/>
      <c r="AO105" s="380"/>
      <c r="AP105" s="380"/>
      <c r="AQ105" s="380"/>
      <c r="AR105" s="380"/>
      <c r="AS105" s="228"/>
      <c r="AT105" s="380"/>
      <c r="AU105" s="380"/>
      <c r="AV105" s="380"/>
      <c r="AW105" s="380"/>
      <c r="AX105" s="167"/>
    </row>
    <row r="106" ht="14.166666666666666" customHeight="1">
      <c r="A106" t="s" s="194">
        <v>316</v>
      </c>
      <c r="B106" s="325">
        <v>0</v>
      </c>
      <c r="C106" s="326">
        <v>0</v>
      </c>
      <c r="D106" s="326">
        <v>0</v>
      </c>
      <c r="E106" s="327">
        <v>0</v>
      </c>
      <c r="F106" s="325">
        <v>0</v>
      </c>
      <c r="G106" s="326">
        <v>0</v>
      </c>
      <c r="H106" s="326">
        <v>0</v>
      </c>
      <c r="I106" s="327">
        <v>0</v>
      </c>
      <c r="J106" s="325">
        <v>283436</v>
      </c>
      <c r="K106" s="326">
        <v>281667</v>
      </c>
      <c r="L106" s="326">
        <v>284437</v>
      </c>
      <c r="M106" s="327">
        <v>285258</v>
      </c>
      <c r="N106" s="325">
        <v>283263</v>
      </c>
      <c r="O106" s="326">
        <v>278735</v>
      </c>
      <c r="P106" s="326">
        <v>271359</v>
      </c>
      <c r="Q106" s="327">
        <v>268545</v>
      </c>
      <c r="R106" s="325">
        <v>265109</v>
      </c>
      <c r="S106" s="326">
        <v>264692</v>
      </c>
      <c r="T106" s="326">
        <v>264705</v>
      </c>
      <c r="U106" s="327">
        <v>261448</v>
      </c>
      <c r="V106" s="325">
        <v>261210</v>
      </c>
      <c r="W106" s="326">
        <v>261303</v>
      </c>
      <c r="X106" s="326">
        <v>261095</v>
      </c>
      <c r="Y106" s="373"/>
      <c r="Z106" s="327">
        <v>260298</v>
      </c>
      <c r="AA106" s="325">
        <v>258954</v>
      </c>
      <c r="AB106" s="326">
        <v>258732</v>
      </c>
      <c r="AC106" s="326">
        <v>257717</v>
      </c>
      <c r="AD106" s="327">
        <v>256628</v>
      </c>
      <c r="AE106" s="325">
        <v>255018</v>
      </c>
      <c r="AF106" s="326">
        <v>253844</v>
      </c>
      <c r="AG106" s="326">
        <v>254310</v>
      </c>
      <c r="AH106" s="326">
        <v>254078</v>
      </c>
      <c r="AI106" s="326">
        <v>253525</v>
      </c>
      <c r="AJ106" s="328">
        <v>254021000</v>
      </c>
      <c r="AK106" s="372"/>
      <c r="AL106" s="328">
        <v>253831000</v>
      </c>
      <c r="AM106" s="105"/>
      <c r="AN106" s="323">
        <v>0</v>
      </c>
      <c r="AO106" s="323">
        <v>0</v>
      </c>
      <c r="AP106" s="323">
        <v>0</v>
      </c>
      <c r="AQ106" s="323">
        <v>0</v>
      </c>
      <c r="AR106" s="323">
        <v>0</v>
      </c>
      <c r="AS106" s="228"/>
      <c r="AT106" s="323">
        <v>261370</v>
      </c>
      <c r="AU106" s="323">
        <v>257848</v>
      </c>
      <c r="AV106" s="323">
        <v>254331</v>
      </c>
      <c r="AW106" s="329">
        <v>253845000</v>
      </c>
      <c r="AX106" s="167"/>
    </row>
    <row r="107" ht="14.166666666666666" customHeight="1">
      <c r="A107" t="s" s="287">
        <v>317</v>
      </c>
      <c r="B107" s="330">
        <v>0</v>
      </c>
      <c r="C107" s="331">
        <v>0</v>
      </c>
      <c r="D107" s="331">
        <v>0</v>
      </c>
      <c r="E107" s="332">
        <v>0</v>
      </c>
      <c r="F107" s="330">
        <v>0</v>
      </c>
      <c r="G107" s="331">
        <v>0</v>
      </c>
      <c r="H107" s="331">
        <v>0</v>
      </c>
      <c r="I107" s="332">
        <v>0</v>
      </c>
      <c r="J107" s="330">
        <v>0</v>
      </c>
      <c r="K107" s="331">
        <v>0</v>
      </c>
      <c r="L107" s="331">
        <v>0</v>
      </c>
      <c r="M107" s="332">
        <v>0</v>
      </c>
      <c r="N107" s="330">
        <v>0</v>
      </c>
      <c r="O107" s="331">
        <v>0</v>
      </c>
      <c r="P107" s="331">
        <v>0</v>
      </c>
      <c r="Q107" s="332">
        <v>0</v>
      </c>
      <c r="R107" s="330">
        <v>0</v>
      </c>
      <c r="S107" s="331">
        <v>0</v>
      </c>
      <c r="T107" s="331">
        <v>0</v>
      </c>
      <c r="U107" s="332">
        <v>0</v>
      </c>
      <c r="V107" s="330">
        <v>0</v>
      </c>
      <c r="W107" s="331">
        <v>0</v>
      </c>
      <c r="X107" s="331">
        <v>0</v>
      </c>
      <c r="Y107" s="375"/>
      <c r="Z107" s="332">
        <v>0</v>
      </c>
      <c r="AA107" s="330">
        <v>0</v>
      </c>
      <c r="AB107" s="331">
        <v>0</v>
      </c>
      <c r="AC107" s="331">
        <v>0</v>
      </c>
      <c r="AD107" s="332">
        <v>0</v>
      </c>
      <c r="AE107" s="330">
        <v>0</v>
      </c>
      <c r="AF107" s="331">
        <v>0</v>
      </c>
      <c r="AG107" s="331">
        <v>0</v>
      </c>
      <c r="AH107" s="331">
        <v>0</v>
      </c>
      <c r="AI107" s="331">
        <v>0</v>
      </c>
      <c r="AJ107" s="333">
        <v>0</v>
      </c>
      <c r="AK107" s="376"/>
      <c r="AL107" s="333">
        <v>0</v>
      </c>
      <c r="AM107" s="105"/>
      <c r="AN107" s="334">
        <v>0</v>
      </c>
      <c r="AO107" s="334">
        <v>0</v>
      </c>
      <c r="AP107" s="334">
        <v>0</v>
      </c>
      <c r="AQ107" s="334">
        <v>0</v>
      </c>
      <c r="AR107" s="334">
        <v>0</v>
      </c>
      <c r="AS107" s="228"/>
      <c r="AT107" s="334">
        <v>0</v>
      </c>
      <c r="AU107" s="334">
        <v>0</v>
      </c>
      <c r="AV107" s="334">
        <v>0</v>
      </c>
      <c r="AW107" s="335">
        <v>0</v>
      </c>
      <c r="AX107" s="167"/>
    </row>
    <row r="108" ht="14.166666666666666" customHeight="1">
      <c r="A108" t="s" s="194">
        <v>318</v>
      </c>
      <c r="B108" s="336">
        <v>0</v>
      </c>
      <c r="C108" s="337">
        <v>0</v>
      </c>
      <c r="D108" s="337">
        <v>0</v>
      </c>
      <c r="E108" s="338">
        <v>0</v>
      </c>
      <c r="F108" s="336">
        <v>0</v>
      </c>
      <c r="G108" s="337">
        <v>0</v>
      </c>
      <c r="H108" s="337">
        <v>0</v>
      </c>
      <c r="I108" s="338">
        <v>0</v>
      </c>
      <c r="J108" s="336">
        <v>283436</v>
      </c>
      <c r="K108" s="337">
        <v>281667</v>
      </c>
      <c r="L108" s="337">
        <v>284437</v>
      </c>
      <c r="M108" s="338">
        <v>285258</v>
      </c>
      <c r="N108" s="336">
        <v>283263</v>
      </c>
      <c r="O108" s="337">
        <v>278735</v>
      </c>
      <c r="P108" s="337">
        <v>271359</v>
      </c>
      <c r="Q108" s="338">
        <v>268545</v>
      </c>
      <c r="R108" s="336">
        <v>265109</v>
      </c>
      <c r="S108" s="337">
        <v>264692</v>
      </c>
      <c r="T108" s="337">
        <v>264705</v>
      </c>
      <c r="U108" s="338">
        <v>261448</v>
      </c>
      <c r="V108" s="336">
        <v>261210</v>
      </c>
      <c r="W108" s="337">
        <v>261303</v>
      </c>
      <c r="X108" s="337">
        <v>261095</v>
      </c>
      <c r="Y108" s="381"/>
      <c r="Z108" s="338">
        <v>260298</v>
      </c>
      <c r="AA108" s="336">
        <v>258954</v>
      </c>
      <c r="AB108" s="337">
        <v>258732</v>
      </c>
      <c r="AC108" s="337">
        <v>257717</v>
      </c>
      <c r="AD108" s="338">
        <v>256628</v>
      </c>
      <c r="AE108" s="336">
        <v>255018</v>
      </c>
      <c r="AF108" s="337">
        <v>253844</v>
      </c>
      <c r="AG108" s="337">
        <v>254310</v>
      </c>
      <c r="AH108" s="337">
        <v>254078</v>
      </c>
      <c r="AI108" s="337">
        <v>253525</v>
      </c>
      <c r="AJ108" s="339">
        <v>254021000</v>
      </c>
      <c r="AK108" s="382"/>
      <c r="AL108" s="339">
        <f>SUM(AL106:AL107)</f>
        <v>253831000</v>
      </c>
      <c r="AM108" s="105"/>
      <c r="AN108" s="340">
        <v>0</v>
      </c>
      <c r="AO108" s="340">
        <v>0</v>
      </c>
      <c r="AP108" s="340">
        <v>0</v>
      </c>
      <c r="AQ108" s="340">
        <v>0</v>
      </c>
      <c r="AR108" s="340">
        <v>0</v>
      </c>
      <c r="AS108" s="228"/>
      <c r="AT108" s="340">
        <v>261370</v>
      </c>
      <c r="AU108" s="340">
        <v>257848</v>
      </c>
      <c r="AV108" s="340">
        <v>254331</v>
      </c>
      <c r="AW108" s="341">
        <f>SUM(AW106:AW107)</f>
        <v>253845000</v>
      </c>
      <c r="AX108" s="167"/>
    </row>
    <row r="109" ht="14.166666666666666" customHeight="1">
      <c r="B109" s="378"/>
      <c r="C109" s="379"/>
      <c r="D109" s="379"/>
      <c r="E109" s="300"/>
      <c r="F109" s="378"/>
      <c r="G109" s="379"/>
      <c r="H109" s="379"/>
      <c r="I109" s="300"/>
      <c r="J109" s="378"/>
      <c r="K109" s="379"/>
      <c r="L109" s="379"/>
      <c r="M109" s="300"/>
      <c r="N109" s="378"/>
      <c r="O109" s="379"/>
      <c r="P109" s="379"/>
      <c r="Q109" s="300"/>
      <c r="R109" s="378"/>
      <c r="S109" s="379"/>
      <c r="T109" s="379"/>
      <c r="U109" s="300"/>
      <c r="V109" s="378"/>
      <c r="W109" s="379"/>
      <c r="X109" s="379"/>
      <c r="Y109" s="379"/>
      <c r="Z109" s="300"/>
      <c r="AA109" s="378"/>
      <c r="AB109" s="379"/>
      <c r="AC109" s="379"/>
      <c r="AD109" s="300"/>
      <c r="AE109" s="378"/>
      <c r="AF109" s="379"/>
      <c r="AG109" s="379"/>
      <c r="AH109" s="379"/>
      <c r="AI109" s="379"/>
      <c r="AJ109" s="300"/>
      <c r="AK109" s="378"/>
      <c r="AL109" s="300"/>
      <c r="AM109" s="105"/>
      <c r="AN109" s="380"/>
      <c r="AO109" s="380"/>
      <c r="AP109" s="380"/>
      <c r="AQ109" s="380"/>
      <c r="AR109" s="380"/>
      <c r="AS109" s="228"/>
      <c r="AT109" s="380"/>
      <c r="AU109" s="380"/>
      <c r="AV109" s="380"/>
      <c r="AW109" s="380"/>
      <c r="AX109" s="167"/>
    </row>
    <row r="110" ht="14.166666666666666" customHeight="1">
      <c r="A110" t="s" s="281">
        <v>319</v>
      </c>
      <c r="B110" s="342">
        <v>0</v>
      </c>
      <c r="C110" s="343">
        <v>0</v>
      </c>
      <c r="D110" s="343">
        <v>0</v>
      </c>
      <c r="E110" s="344">
        <v>0</v>
      </c>
      <c r="F110" s="342">
        <v>0</v>
      </c>
      <c r="G110" s="343">
        <v>0</v>
      </c>
      <c r="H110" s="343">
        <v>0</v>
      </c>
      <c r="I110" s="344">
        <v>0</v>
      </c>
      <c r="J110" s="342">
        <v>0</v>
      </c>
      <c r="K110" s="343">
        <v>0</v>
      </c>
      <c r="L110" s="343">
        <v>0</v>
      </c>
      <c r="M110" s="344">
        <v>0</v>
      </c>
      <c r="N110" s="342">
        <v>0</v>
      </c>
      <c r="O110" s="343">
        <v>0</v>
      </c>
      <c r="P110" s="343">
        <v>0</v>
      </c>
      <c r="Q110" s="344">
        <v>0</v>
      </c>
      <c r="R110" s="342">
        <v>0</v>
      </c>
      <c r="S110" s="343">
        <v>0</v>
      </c>
      <c r="T110" s="343">
        <v>0</v>
      </c>
      <c r="U110" s="344">
        <v>0</v>
      </c>
      <c r="V110" s="342">
        <v>2.35</v>
      </c>
      <c r="W110" s="343">
        <v>2.67</v>
      </c>
      <c r="X110" s="343">
        <v>3.01</v>
      </c>
      <c r="Y110" s="369"/>
      <c r="Z110" s="344">
        <v>2.68</v>
      </c>
      <c r="AA110" s="342">
        <v>2.47</v>
      </c>
      <c r="AB110" s="343">
        <v>2.54</v>
      </c>
      <c r="AC110" s="343">
        <v>2.79</v>
      </c>
      <c r="AD110" s="344">
        <v>1.93</v>
      </c>
      <c r="AE110" s="342">
        <v>1.92</v>
      </c>
      <c r="AF110" s="343">
        <v>1.75</v>
      </c>
      <c r="AG110" s="343">
        <v>2.48</v>
      </c>
      <c r="AH110" s="343">
        <v>1.79</v>
      </c>
      <c r="AI110" s="343">
        <v>4.4255990533478</v>
      </c>
      <c r="AJ110" s="344">
        <v>3.01943540101015</v>
      </c>
      <c r="AK110" s="370"/>
      <c r="AL110" s="344">
        <v>3.48263214500987</v>
      </c>
      <c r="AM110" s="105"/>
      <c r="AN110" s="345">
        <v>0</v>
      </c>
      <c r="AO110" s="345">
        <v>0</v>
      </c>
      <c r="AP110" s="345">
        <v>0</v>
      </c>
      <c r="AQ110" s="345">
        <v>0</v>
      </c>
      <c r="AR110" s="345">
        <v>0</v>
      </c>
      <c r="AS110" s="383"/>
      <c r="AT110" s="345">
        <v>10.7</v>
      </c>
      <c r="AU110" s="345">
        <v>9.73</v>
      </c>
      <c r="AV110" s="345">
        <v>7.95</v>
      </c>
      <c r="AW110" s="345">
        <v>10.9239890484351</v>
      </c>
      <c r="AX110" s="167"/>
    </row>
    <row r="111" ht="14.166666666666666" customHeight="1">
      <c r="A111" t="s" s="287">
        <v>273</v>
      </c>
      <c r="B111" s="342">
        <v>0</v>
      </c>
      <c r="C111" s="343">
        <v>0</v>
      </c>
      <c r="D111" s="343">
        <v>0</v>
      </c>
      <c r="E111" s="344">
        <v>0</v>
      </c>
      <c r="F111" s="342">
        <v>0</v>
      </c>
      <c r="G111" s="343">
        <v>0</v>
      </c>
      <c r="H111" s="343">
        <v>0</v>
      </c>
      <c r="I111" s="344">
        <v>0</v>
      </c>
      <c r="J111" s="342">
        <v>0</v>
      </c>
      <c r="K111" s="343">
        <v>0</v>
      </c>
      <c r="L111" s="343">
        <v>0</v>
      </c>
      <c r="M111" s="344">
        <v>0</v>
      </c>
      <c r="N111" s="346">
        <v>0</v>
      </c>
      <c r="O111" s="347">
        <v>0</v>
      </c>
      <c r="P111" s="347">
        <v>0</v>
      </c>
      <c r="Q111" s="348">
        <v>0</v>
      </c>
      <c r="R111" s="346">
        <v>0</v>
      </c>
      <c r="S111" s="347">
        <v>0</v>
      </c>
      <c r="T111" s="347">
        <v>0</v>
      </c>
      <c r="U111" s="348">
        <v>0</v>
      </c>
      <c r="V111" s="346">
        <v>-0.38</v>
      </c>
      <c r="W111" s="347">
        <v>-0.37</v>
      </c>
      <c r="X111" s="347">
        <v>-0.33</v>
      </c>
      <c r="Y111" s="373"/>
      <c r="Z111" s="348">
        <v>-0.3</v>
      </c>
      <c r="AA111" s="346">
        <v>-0.24</v>
      </c>
      <c r="AB111" s="347">
        <v>-0.16</v>
      </c>
      <c r="AC111" s="347">
        <v>-0.16</v>
      </c>
      <c r="AD111" s="348">
        <v>-0.15</v>
      </c>
      <c r="AE111" s="346">
        <v>-0.16</v>
      </c>
      <c r="AF111" s="347">
        <v>-0.12</v>
      </c>
      <c r="AG111" s="347">
        <v>-0.15</v>
      </c>
      <c r="AH111" s="347">
        <v>-0.16</v>
      </c>
      <c r="AI111" s="347">
        <v>-0.15</v>
      </c>
      <c r="AJ111" s="348">
        <v>-0.14</v>
      </c>
      <c r="AK111" s="372"/>
      <c r="AL111" s="348">
        <v>-0.141826648439316</v>
      </c>
      <c r="AM111" s="105"/>
      <c r="AN111" s="349">
        <v>0</v>
      </c>
      <c r="AO111" s="349">
        <v>0</v>
      </c>
      <c r="AP111" s="349">
        <v>0</v>
      </c>
      <c r="AQ111" s="349">
        <v>0</v>
      </c>
      <c r="AR111" s="349">
        <v>0</v>
      </c>
      <c r="AS111" s="228"/>
      <c r="AT111" s="349">
        <v>-1.36</v>
      </c>
      <c r="AU111" s="349">
        <v>-0.72</v>
      </c>
      <c r="AV111" s="349">
        <v>-0.59</v>
      </c>
      <c r="AW111" s="349">
        <v>-0.433335303039256</v>
      </c>
      <c r="AX111" s="167"/>
    </row>
    <row r="112" ht="14.166666666666666" customHeight="1">
      <c r="A112" t="s" s="287">
        <v>29</v>
      </c>
      <c r="B112" s="342">
        <v>0</v>
      </c>
      <c r="C112" s="343">
        <v>0</v>
      </c>
      <c r="D112" s="343">
        <v>0</v>
      </c>
      <c r="E112" s="344">
        <v>0</v>
      </c>
      <c r="F112" s="342">
        <v>0</v>
      </c>
      <c r="G112" s="343">
        <v>0</v>
      </c>
      <c r="H112" s="343">
        <v>0</v>
      </c>
      <c r="I112" s="344">
        <v>0</v>
      </c>
      <c r="J112" s="342">
        <v>0</v>
      </c>
      <c r="K112" s="343">
        <v>0</v>
      </c>
      <c r="L112" s="343">
        <v>0</v>
      </c>
      <c r="M112" s="344">
        <v>0</v>
      </c>
      <c r="N112" s="346">
        <v>0</v>
      </c>
      <c r="O112" s="347">
        <v>0</v>
      </c>
      <c r="P112" s="347">
        <v>0</v>
      </c>
      <c r="Q112" s="348">
        <v>0</v>
      </c>
      <c r="R112" s="346">
        <v>0</v>
      </c>
      <c r="S112" s="347">
        <v>0</v>
      </c>
      <c r="T112" s="347">
        <v>0</v>
      </c>
      <c r="U112" s="348">
        <v>0</v>
      </c>
      <c r="V112" s="346">
        <v>-0.07</v>
      </c>
      <c r="W112" s="347">
        <v>0</v>
      </c>
      <c r="X112" s="347">
        <v>0.01</v>
      </c>
      <c r="Y112" s="373"/>
      <c r="Z112" s="348">
        <v>-0.32</v>
      </c>
      <c r="AA112" s="346">
        <v>-0.03</v>
      </c>
      <c r="AB112" s="347">
        <v>-0.02</v>
      </c>
      <c r="AC112" s="347">
        <v>0</v>
      </c>
      <c r="AD112" s="348">
        <v>-0.44</v>
      </c>
      <c r="AE112" s="346">
        <v>-0.05</v>
      </c>
      <c r="AF112" s="347">
        <v>-0.27</v>
      </c>
      <c r="AG112" s="347">
        <v>-0.01</v>
      </c>
      <c r="AH112" s="347">
        <v>-0.7</v>
      </c>
      <c r="AI112" s="347">
        <v>-0.01</v>
      </c>
      <c r="AJ112" s="348">
        <v>0.03</v>
      </c>
      <c r="AK112" s="372"/>
      <c r="AL112" s="348">
        <v>0.0196981456165717</v>
      </c>
      <c r="AM112" s="105"/>
      <c r="AN112" s="349">
        <v>0</v>
      </c>
      <c r="AO112" s="349">
        <v>0</v>
      </c>
      <c r="AP112" s="349">
        <v>0</v>
      </c>
      <c r="AQ112" s="349">
        <v>0</v>
      </c>
      <c r="AR112" s="349">
        <v>0</v>
      </c>
      <c r="AS112" s="228"/>
      <c r="AT112" s="349">
        <v>-0.38</v>
      </c>
      <c r="AU112" s="349">
        <v>-0.48</v>
      </c>
      <c r="AV112" s="349">
        <v>-1.03</v>
      </c>
      <c r="AW112" s="349">
        <v>0.0433335303039256</v>
      </c>
      <c r="AX112" s="167"/>
    </row>
    <row r="113" ht="14.166666666666666" customHeight="1">
      <c r="A113" t="s" s="287">
        <v>32</v>
      </c>
      <c r="B113" s="342">
        <v>0</v>
      </c>
      <c r="C113" s="343">
        <v>0</v>
      </c>
      <c r="D113" s="343">
        <v>0</v>
      </c>
      <c r="E113" s="344">
        <v>0</v>
      </c>
      <c r="F113" s="342">
        <v>0</v>
      </c>
      <c r="G113" s="343">
        <v>0</v>
      </c>
      <c r="H113" s="343">
        <v>0</v>
      </c>
      <c r="I113" s="344">
        <v>0</v>
      </c>
      <c r="J113" s="342">
        <v>0</v>
      </c>
      <c r="K113" s="343">
        <v>0</v>
      </c>
      <c r="L113" s="343">
        <v>0</v>
      </c>
      <c r="M113" s="344">
        <v>0</v>
      </c>
      <c r="N113" s="346">
        <v>0</v>
      </c>
      <c r="O113" s="347">
        <v>0</v>
      </c>
      <c r="P113" s="347">
        <v>0</v>
      </c>
      <c r="Q113" s="348">
        <v>0</v>
      </c>
      <c r="R113" s="346">
        <v>0</v>
      </c>
      <c r="S113" s="347">
        <v>0</v>
      </c>
      <c r="T113" s="347">
        <v>0</v>
      </c>
      <c r="U113" s="348">
        <v>0</v>
      </c>
      <c r="V113" s="346">
        <v>-0.38</v>
      </c>
      <c r="W113" s="347">
        <v>-0.39</v>
      </c>
      <c r="X113" s="347">
        <v>-0.4</v>
      </c>
      <c r="Y113" s="373"/>
      <c r="Z113" s="348">
        <v>-0.41</v>
      </c>
      <c r="AA113" s="346">
        <v>-0.44</v>
      </c>
      <c r="AB113" s="347">
        <v>-0.44</v>
      </c>
      <c r="AC113" s="347">
        <v>-0.45</v>
      </c>
      <c r="AD113" s="348">
        <v>-0.46</v>
      </c>
      <c r="AE113" s="346">
        <v>-0.5</v>
      </c>
      <c r="AF113" s="347">
        <v>-0.46</v>
      </c>
      <c r="AG113" s="347">
        <v>-0.47</v>
      </c>
      <c r="AH113" s="347">
        <v>-0.4</v>
      </c>
      <c r="AI113" s="347">
        <v>-0.43</v>
      </c>
      <c r="AJ113" s="348">
        <v>-0.41</v>
      </c>
      <c r="AK113" s="372"/>
      <c r="AL113" s="348">
        <v>-0.449117720057834</v>
      </c>
      <c r="AM113" s="105"/>
      <c r="AN113" s="349">
        <v>0</v>
      </c>
      <c r="AO113" s="349">
        <v>0</v>
      </c>
      <c r="AP113" s="349">
        <v>0</v>
      </c>
      <c r="AQ113" s="349">
        <v>0</v>
      </c>
      <c r="AR113" s="349">
        <v>0</v>
      </c>
      <c r="AS113" s="228"/>
      <c r="AT113" s="349">
        <v>-1.57</v>
      </c>
      <c r="AU113" s="349">
        <v>-1.79</v>
      </c>
      <c r="AV113" s="349">
        <v>-1.82</v>
      </c>
      <c r="AW113" s="349">
        <v>-1.29212708542615</v>
      </c>
      <c r="AX113" s="167"/>
    </row>
    <row r="114" ht="14.166666666666666" customHeight="1">
      <c r="A114" t="s" s="287">
        <v>274</v>
      </c>
      <c r="B114" s="342">
        <v>0</v>
      </c>
      <c r="C114" s="343">
        <v>0</v>
      </c>
      <c r="D114" s="343">
        <v>0</v>
      </c>
      <c r="E114" s="344">
        <v>0</v>
      </c>
      <c r="F114" s="342">
        <v>0</v>
      </c>
      <c r="G114" s="343">
        <v>0</v>
      </c>
      <c r="H114" s="343">
        <v>0</v>
      </c>
      <c r="I114" s="344">
        <v>0</v>
      </c>
      <c r="J114" s="342">
        <v>0</v>
      </c>
      <c r="K114" s="343">
        <v>0</v>
      </c>
      <c r="L114" s="343">
        <v>0</v>
      </c>
      <c r="M114" s="344">
        <v>0</v>
      </c>
      <c r="N114" s="346">
        <v>0</v>
      </c>
      <c r="O114" s="347">
        <v>0</v>
      </c>
      <c r="P114" s="347">
        <v>0</v>
      </c>
      <c r="Q114" s="348">
        <v>0</v>
      </c>
      <c r="R114" s="346">
        <v>0</v>
      </c>
      <c r="S114" s="347">
        <v>0</v>
      </c>
      <c r="T114" s="347">
        <v>0</v>
      </c>
      <c r="U114" s="348">
        <v>0</v>
      </c>
      <c r="V114" s="346">
        <v>0</v>
      </c>
      <c r="W114" s="347">
        <v>0</v>
      </c>
      <c r="X114" s="347">
        <v>0</v>
      </c>
      <c r="Y114" s="373"/>
      <c r="Z114" s="348">
        <v>0</v>
      </c>
      <c r="AA114" s="346">
        <v>0</v>
      </c>
      <c r="AB114" s="347">
        <v>0</v>
      </c>
      <c r="AC114" s="347">
        <v>0</v>
      </c>
      <c r="AD114" s="348">
        <v>0</v>
      </c>
      <c r="AE114" s="346">
        <v>0</v>
      </c>
      <c r="AF114" s="347">
        <v>0</v>
      </c>
      <c r="AG114" s="347">
        <v>0</v>
      </c>
      <c r="AH114" s="347">
        <v>0</v>
      </c>
      <c r="AI114" s="373"/>
      <c r="AJ114" s="286"/>
      <c r="AK114" s="372"/>
      <c r="AL114" s="286"/>
      <c r="AM114" s="105"/>
      <c r="AN114" s="349">
        <v>0</v>
      </c>
      <c r="AO114" s="349">
        <v>0</v>
      </c>
      <c r="AP114" s="349">
        <v>0</v>
      </c>
      <c r="AQ114" s="349">
        <v>0</v>
      </c>
      <c r="AR114" s="349">
        <v>0</v>
      </c>
      <c r="AS114" s="228"/>
      <c r="AT114" s="350">
        <v>0</v>
      </c>
      <c r="AU114" s="350">
        <v>0</v>
      </c>
      <c r="AV114" s="350">
        <v>0</v>
      </c>
      <c r="AW114" s="228"/>
      <c r="AX114" s="167"/>
    </row>
    <row r="115" ht="14.166666666666666" customHeight="1">
      <c r="A115" t="s" s="287">
        <v>35</v>
      </c>
      <c r="B115" s="342">
        <v>0</v>
      </c>
      <c r="C115" s="343">
        <v>0</v>
      </c>
      <c r="D115" s="343">
        <v>0</v>
      </c>
      <c r="E115" s="344">
        <v>0</v>
      </c>
      <c r="F115" s="342">
        <v>0</v>
      </c>
      <c r="G115" s="343">
        <v>0</v>
      </c>
      <c r="H115" s="343">
        <v>0</v>
      </c>
      <c r="I115" s="344">
        <v>0</v>
      </c>
      <c r="J115" s="342">
        <v>0</v>
      </c>
      <c r="K115" s="343">
        <v>0</v>
      </c>
      <c r="L115" s="343">
        <v>0</v>
      </c>
      <c r="M115" s="344">
        <v>0</v>
      </c>
      <c r="N115" s="346">
        <v>0</v>
      </c>
      <c r="O115" s="347">
        <v>0</v>
      </c>
      <c r="P115" s="347">
        <v>0</v>
      </c>
      <c r="Q115" s="348">
        <v>0</v>
      </c>
      <c r="R115" s="346">
        <v>0</v>
      </c>
      <c r="S115" s="347">
        <v>0</v>
      </c>
      <c r="T115" s="347">
        <v>0</v>
      </c>
      <c r="U115" s="348">
        <v>0</v>
      </c>
      <c r="V115" s="346">
        <v>-0.17</v>
      </c>
      <c r="W115" s="347">
        <v>-0.08</v>
      </c>
      <c r="X115" s="347">
        <v>-0.1</v>
      </c>
      <c r="Y115" s="373"/>
      <c r="Z115" s="348">
        <v>-0.17</v>
      </c>
      <c r="AA115" s="346">
        <v>-0.15</v>
      </c>
      <c r="AB115" s="347">
        <v>-0.06</v>
      </c>
      <c r="AC115" s="347">
        <v>-0.02</v>
      </c>
      <c r="AD115" s="348">
        <v>-0.47</v>
      </c>
      <c r="AE115" s="346">
        <v>0</v>
      </c>
      <c r="AF115" s="347">
        <v>-0.13</v>
      </c>
      <c r="AG115" s="347">
        <v>-0.08</v>
      </c>
      <c r="AH115" s="347">
        <v>-0.36</v>
      </c>
      <c r="AI115" s="347">
        <v>2.38</v>
      </c>
      <c r="AJ115" s="348">
        <v>-0.09</v>
      </c>
      <c r="AK115" s="372"/>
      <c r="AL115" s="348">
        <v>-0.140007761069373</v>
      </c>
      <c r="AM115" s="105"/>
      <c r="AN115" s="349">
        <v>0</v>
      </c>
      <c r="AO115" s="349">
        <v>0</v>
      </c>
      <c r="AP115" s="349">
        <v>0</v>
      </c>
      <c r="AQ115" s="349">
        <v>0</v>
      </c>
      <c r="AR115" s="349">
        <v>0</v>
      </c>
      <c r="AS115" s="228"/>
      <c r="AT115" s="349">
        <v>-0.52</v>
      </c>
      <c r="AU115" s="349">
        <v>-0.7</v>
      </c>
      <c r="AV115" s="349">
        <v>-0.56</v>
      </c>
      <c r="AW115" s="349">
        <v>2.13697945596722</v>
      </c>
      <c r="AX115" s="167"/>
    </row>
    <row r="116" ht="14.166666666666666" customHeight="1">
      <c r="A116" t="s" s="287">
        <v>275</v>
      </c>
      <c r="B116" s="370"/>
      <c r="C116" s="369"/>
      <c r="D116" s="369"/>
      <c r="E116" s="311"/>
      <c r="F116" s="370"/>
      <c r="G116" s="369"/>
      <c r="H116" s="369"/>
      <c r="I116" s="311"/>
      <c r="J116" s="370"/>
      <c r="K116" s="369"/>
      <c r="L116" s="369"/>
      <c r="M116" s="311"/>
      <c r="N116" s="372"/>
      <c r="O116" s="373"/>
      <c r="P116" s="373"/>
      <c r="Q116" s="286"/>
      <c r="R116" s="372"/>
      <c r="S116" s="373"/>
      <c r="T116" s="373"/>
      <c r="U116" s="286"/>
      <c r="V116" s="372"/>
      <c r="W116" s="373"/>
      <c r="X116" s="373"/>
      <c r="Y116" s="373"/>
      <c r="Z116" s="286"/>
      <c r="AA116" s="372"/>
      <c r="AB116" s="373"/>
      <c r="AC116" s="373"/>
      <c r="AD116" s="286"/>
      <c r="AE116" s="372"/>
      <c r="AF116" s="373"/>
      <c r="AG116" s="373"/>
      <c r="AH116" s="373"/>
      <c r="AI116" s="373"/>
      <c r="AJ116" s="286"/>
      <c r="AK116" s="372"/>
      <c r="AL116" s="286"/>
      <c r="AM116" s="105"/>
      <c r="AN116" s="228"/>
      <c r="AO116" s="228"/>
      <c r="AP116" s="228"/>
      <c r="AQ116" s="228"/>
      <c r="AR116" s="228"/>
      <c r="AS116" s="228"/>
      <c r="AT116" s="228"/>
      <c r="AU116" s="228"/>
      <c r="AV116" s="228"/>
      <c r="AW116" s="228"/>
      <c r="AX116" s="167"/>
    </row>
    <row r="117" ht="14.166666666666666" customHeight="1">
      <c r="A117" t="s" s="287">
        <v>310</v>
      </c>
      <c r="B117" s="342">
        <v>0</v>
      </c>
      <c r="C117" s="343">
        <v>0</v>
      </c>
      <c r="D117" s="343">
        <v>0</v>
      </c>
      <c r="E117" s="344">
        <v>0</v>
      </c>
      <c r="F117" s="342">
        <v>0</v>
      </c>
      <c r="G117" s="343">
        <v>0</v>
      </c>
      <c r="H117" s="343">
        <v>0</v>
      </c>
      <c r="I117" s="344">
        <v>0</v>
      </c>
      <c r="J117" s="342">
        <v>0</v>
      </c>
      <c r="K117" s="343">
        <v>0</v>
      </c>
      <c r="L117" s="343">
        <v>0</v>
      </c>
      <c r="M117" s="344">
        <v>0</v>
      </c>
      <c r="N117" s="346">
        <v>0</v>
      </c>
      <c r="O117" s="347">
        <v>0</v>
      </c>
      <c r="P117" s="347">
        <v>0</v>
      </c>
      <c r="Q117" s="348">
        <v>0</v>
      </c>
      <c r="R117" s="346">
        <v>0</v>
      </c>
      <c r="S117" s="347">
        <v>0</v>
      </c>
      <c r="T117" s="347">
        <v>0</v>
      </c>
      <c r="U117" s="348">
        <v>0</v>
      </c>
      <c r="V117" s="346">
        <v>-0.01</v>
      </c>
      <c r="W117" s="347">
        <v>-0.01</v>
      </c>
      <c r="X117" s="347">
        <v>-0.01</v>
      </c>
      <c r="Y117" s="373"/>
      <c r="Z117" s="348">
        <v>-0.02</v>
      </c>
      <c r="AA117" s="346">
        <v>0</v>
      </c>
      <c r="AB117" s="347">
        <v>-0.01</v>
      </c>
      <c r="AC117" s="347">
        <v>-0.01</v>
      </c>
      <c r="AD117" s="348">
        <v>0.01</v>
      </c>
      <c r="AE117" s="346">
        <v>-0.01</v>
      </c>
      <c r="AF117" s="347">
        <v>-0.03</v>
      </c>
      <c r="AG117" s="347">
        <v>-0.02</v>
      </c>
      <c r="AH117" s="347">
        <v>-0.02</v>
      </c>
      <c r="AI117" s="347">
        <v>0</v>
      </c>
      <c r="AJ117" s="348">
        <v>0</v>
      </c>
      <c r="AK117" s="372"/>
      <c r="AL117" s="348">
        <v>-0.035456662109829</v>
      </c>
      <c r="AM117" s="105"/>
      <c r="AN117" s="349">
        <v>0</v>
      </c>
      <c r="AO117" s="349">
        <v>0</v>
      </c>
      <c r="AP117" s="349">
        <v>0</v>
      </c>
      <c r="AQ117" s="349">
        <v>0</v>
      </c>
      <c r="AR117" s="349">
        <v>0</v>
      </c>
      <c r="AS117" s="228"/>
      <c r="AT117" s="349">
        <v>-0.06</v>
      </c>
      <c r="AU117" s="349">
        <v>-0.01</v>
      </c>
      <c r="AV117" s="349">
        <v>-0.08</v>
      </c>
      <c r="AW117" s="349">
        <v>-0.0709094132246056</v>
      </c>
      <c r="AX117" s="167"/>
    </row>
    <row r="118" ht="14.166666666666666" customHeight="1" hidden="1">
      <c r="A118" t="s" s="287">
        <v>311</v>
      </c>
      <c r="B118" s="342">
        <v>0</v>
      </c>
      <c r="C118" s="343">
        <v>0</v>
      </c>
      <c r="D118" s="343">
        <v>0</v>
      </c>
      <c r="E118" s="344">
        <v>0</v>
      </c>
      <c r="F118" s="342">
        <v>0</v>
      </c>
      <c r="G118" s="343">
        <v>0</v>
      </c>
      <c r="H118" s="343">
        <v>0</v>
      </c>
      <c r="I118" s="344">
        <v>0</v>
      </c>
      <c r="J118" s="342">
        <v>0</v>
      </c>
      <c r="K118" s="343">
        <v>0</v>
      </c>
      <c r="L118" s="343">
        <v>0</v>
      </c>
      <c r="M118" s="344">
        <v>0</v>
      </c>
      <c r="N118" s="346">
        <v>0</v>
      </c>
      <c r="O118" s="347">
        <v>0</v>
      </c>
      <c r="P118" s="347">
        <v>0</v>
      </c>
      <c r="Q118" s="348">
        <v>0</v>
      </c>
      <c r="R118" s="346">
        <v>0</v>
      </c>
      <c r="S118" s="347">
        <v>0</v>
      </c>
      <c r="T118" s="347">
        <v>0</v>
      </c>
      <c r="U118" s="348">
        <v>0</v>
      </c>
      <c r="V118" s="346">
        <v>0</v>
      </c>
      <c r="W118" s="347">
        <v>0</v>
      </c>
      <c r="X118" s="347">
        <v>0</v>
      </c>
      <c r="Y118" s="373"/>
      <c r="Z118" s="348">
        <v>0</v>
      </c>
      <c r="AA118" s="346">
        <v>0</v>
      </c>
      <c r="AB118" s="347">
        <v>0</v>
      </c>
      <c r="AC118" s="347">
        <v>0</v>
      </c>
      <c r="AD118" s="348">
        <v>0</v>
      </c>
      <c r="AE118" s="346">
        <v>0</v>
      </c>
      <c r="AF118" s="347">
        <v>0</v>
      </c>
      <c r="AG118" s="347">
        <v>0</v>
      </c>
      <c r="AH118" s="347">
        <v>0</v>
      </c>
      <c r="AI118" s="373"/>
      <c r="AJ118" s="286"/>
      <c r="AK118" s="372"/>
      <c r="AL118" s="286"/>
      <c r="AM118" s="105"/>
      <c r="AN118" s="349">
        <v>0</v>
      </c>
      <c r="AO118" s="349">
        <v>0</v>
      </c>
      <c r="AP118" s="349">
        <v>0</v>
      </c>
      <c r="AQ118" s="349">
        <v>0</v>
      </c>
      <c r="AR118" s="349">
        <v>0</v>
      </c>
      <c r="AS118" s="228"/>
      <c r="AT118" s="349">
        <v>0</v>
      </c>
      <c r="AU118" s="349">
        <v>0</v>
      </c>
      <c r="AV118" s="349">
        <v>0</v>
      </c>
      <c r="AW118" s="349">
        <v>-0.08</v>
      </c>
      <c r="AX118" s="167"/>
    </row>
    <row r="119" ht="14.166666666666666" customHeight="1">
      <c r="A119" t="s" s="287">
        <v>312</v>
      </c>
      <c r="B119" s="342">
        <v>0</v>
      </c>
      <c r="C119" s="343">
        <v>0</v>
      </c>
      <c r="D119" s="343">
        <v>0</v>
      </c>
      <c r="E119" s="344">
        <v>0</v>
      </c>
      <c r="F119" s="342">
        <v>0</v>
      </c>
      <c r="G119" s="343">
        <v>0</v>
      </c>
      <c r="H119" s="343">
        <v>0</v>
      </c>
      <c r="I119" s="344">
        <v>0</v>
      </c>
      <c r="J119" s="342">
        <v>0</v>
      </c>
      <c r="K119" s="343">
        <v>0</v>
      </c>
      <c r="L119" s="343">
        <v>0</v>
      </c>
      <c r="M119" s="344">
        <v>0</v>
      </c>
      <c r="N119" s="346">
        <v>0</v>
      </c>
      <c r="O119" s="347">
        <v>0</v>
      </c>
      <c r="P119" s="347">
        <v>0</v>
      </c>
      <c r="Q119" s="348">
        <v>0</v>
      </c>
      <c r="R119" s="346">
        <v>0</v>
      </c>
      <c r="S119" s="347">
        <v>0</v>
      </c>
      <c r="T119" s="347">
        <v>0</v>
      </c>
      <c r="U119" s="348">
        <v>0</v>
      </c>
      <c r="V119" s="346">
        <v>-0.01</v>
      </c>
      <c r="W119" s="347">
        <v>0.01</v>
      </c>
      <c r="X119" s="347">
        <v>-0.02</v>
      </c>
      <c r="Y119" s="373"/>
      <c r="Z119" s="348">
        <v>-0.01</v>
      </c>
      <c r="AA119" s="346">
        <v>-0.02</v>
      </c>
      <c r="AB119" s="347">
        <v>-0.02</v>
      </c>
      <c r="AC119" s="347">
        <v>-0.04</v>
      </c>
      <c r="AD119" s="348">
        <v>-0.08</v>
      </c>
      <c r="AE119" s="346">
        <v>-0.04</v>
      </c>
      <c r="AF119" s="347">
        <v>0.03</v>
      </c>
      <c r="AG119" s="347">
        <v>0</v>
      </c>
      <c r="AH119" s="347">
        <v>-0.01</v>
      </c>
      <c r="AI119" s="347">
        <v>-0.02</v>
      </c>
      <c r="AJ119" s="348">
        <v>-0.04</v>
      </c>
      <c r="AK119" s="372"/>
      <c r="AL119" s="348">
        <v>-0.011818887369943</v>
      </c>
      <c r="AM119" s="105"/>
      <c r="AN119" s="349">
        <v>0</v>
      </c>
      <c r="AO119" s="349">
        <v>0</v>
      </c>
      <c r="AP119" s="349">
        <v>0</v>
      </c>
      <c r="AQ119" s="349">
        <v>0</v>
      </c>
      <c r="AR119" s="349">
        <v>0</v>
      </c>
      <c r="AS119" s="228"/>
      <c r="AT119" s="349">
        <v>-0.04</v>
      </c>
      <c r="AU119" s="349">
        <v>-0.16</v>
      </c>
      <c r="AV119" s="349">
        <v>-0.03</v>
      </c>
      <c r="AW119" s="349">
        <v>-0.0393941184581142</v>
      </c>
      <c r="AX119" s="167"/>
    </row>
    <row r="120" ht="14.166666666666666" customHeight="1">
      <c r="A120" t="s" s="287">
        <v>313</v>
      </c>
      <c r="B120" s="342">
        <v>0</v>
      </c>
      <c r="C120" s="343">
        <v>0</v>
      </c>
      <c r="D120" s="343">
        <v>0</v>
      </c>
      <c r="E120" s="344">
        <v>0</v>
      </c>
      <c r="F120" s="342">
        <v>0</v>
      </c>
      <c r="G120" s="343">
        <v>0</v>
      </c>
      <c r="H120" s="343">
        <v>0</v>
      </c>
      <c r="I120" s="344">
        <v>0</v>
      </c>
      <c r="J120" s="342">
        <v>0</v>
      </c>
      <c r="K120" s="343">
        <v>0</v>
      </c>
      <c r="L120" s="343">
        <v>0</v>
      </c>
      <c r="M120" s="344">
        <v>0</v>
      </c>
      <c r="N120" s="346">
        <v>0</v>
      </c>
      <c r="O120" s="347">
        <v>0</v>
      </c>
      <c r="P120" s="347">
        <v>0</v>
      </c>
      <c r="Q120" s="348">
        <v>0</v>
      </c>
      <c r="R120" s="346">
        <v>0</v>
      </c>
      <c r="S120" s="347">
        <v>0</v>
      </c>
      <c r="T120" s="347">
        <v>0</v>
      </c>
      <c r="U120" s="348">
        <v>0</v>
      </c>
      <c r="V120" s="346">
        <v>0.19</v>
      </c>
      <c r="W120" s="347">
        <v>0.08</v>
      </c>
      <c r="X120" s="347">
        <v>0.17</v>
      </c>
      <c r="Y120" s="373"/>
      <c r="Z120" s="348">
        <v>0.21</v>
      </c>
      <c r="AA120" s="346">
        <v>0.11</v>
      </c>
      <c r="AB120" s="347">
        <v>0.06</v>
      </c>
      <c r="AC120" s="347">
        <v>0.04</v>
      </c>
      <c r="AD120" s="348">
        <v>0.34</v>
      </c>
      <c r="AE120" s="346">
        <v>0.05</v>
      </c>
      <c r="AF120" s="347">
        <v>0.12</v>
      </c>
      <c r="AG120" s="347">
        <v>0.1</v>
      </c>
      <c r="AH120" s="347">
        <v>0.23</v>
      </c>
      <c r="AI120" s="347">
        <v>-0.39</v>
      </c>
      <c r="AJ120" s="348">
        <v>0.06</v>
      </c>
      <c r="AK120" s="372"/>
      <c r="AL120" s="348">
        <v>0.035456662109829</v>
      </c>
      <c r="AM120" s="105"/>
      <c r="AN120" s="349">
        <v>0</v>
      </c>
      <c r="AO120" s="349">
        <v>0</v>
      </c>
      <c r="AP120" s="349">
        <v>0</v>
      </c>
      <c r="AQ120" s="349">
        <v>0</v>
      </c>
      <c r="AR120" s="349">
        <v>0</v>
      </c>
      <c r="AS120" s="228"/>
      <c r="AT120" s="349">
        <v>0.65</v>
      </c>
      <c r="AU120" s="349">
        <v>0.55</v>
      </c>
      <c r="AV120" s="349">
        <v>0.51</v>
      </c>
      <c r="AW120" s="349">
        <v>-0.291516476590045</v>
      </c>
      <c r="AX120" s="167"/>
    </row>
    <row r="121" ht="14.166666666666666" customHeight="1">
      <c r="A121" t="s" s="287">
        <v>314</v>
      </c>
      <c r="B121" s="351">
        <v>0</v>
      </c>
      <c r="C121" s="352">
        <v>0</v>
      </c>
      <c r="D121" s="352">
        <v>0</v>
      </c>
      <c r="E121" s="353">
        <v>0</v>
      </c>
      <c r="F121" s="351">
        <v>0</v>
      </c>
      <c r="G121" s="352">
        <v>0</v>
      </c>
      <c r="H121" s="352">
        <v>0</v>
      </c>
      <c r="I121" s="353">
        <v>0</v>
      </c>
      <c r="J121" s="351">
        <v>0</v>
      </c>
      <c r="K121" s="352">
        <v>0</v>
      </c>
      <c r="L121" s="352">
        <v>0</v>
      </c>
      <c r="M121" s="353">
        <v>0</v>
      </c>
      <c r="N121" s="354">
        <v>0</v>
      </c>
      <c r="O121" s="355">
        <v>0</v>
      </c>
      <c r="P121" s="355">
        <v>0</v>
      </c>
      <c r="Q121" s="356">
        <v>0</v>
      </c>
      <c r="R121" s="354">
        <v>0</v>
      </c>
      <c r="S121" s="355">
        <v>0</v>
      </c>
      <c r="T121" s="355">
        <v>0</v>
      </c>
      <c r="U121" s="356">
        <v>0</v>
      </c>
      <c r="V121" s="354">
        <v>-0.01</v>
      </c>
      <c r="W121" s="355">
        <v>0</v>
      </c>
      <c r="X121" s="355">
        <v>-0.01</v>
      </c>
      <c r="Y121" s="375"/>
      <c r="Z121" s="356">
        <v>-0.01</v>
      </c>
      <c r="AA121" s="354">
        <v>0</v>
      </c>
      <c r="AB121" s="355">
        <v>-0.01</v>
      </c>
      <c r="AC121" s="355">
        <v>-0.02</v>
      </c>
      <c r="AD121" s="356">
        <v>0</v>
      </c>
      <c r="AE121" s="354">
        <v>-0.01</v>
      </c>
      <c r="AF121" s="355">
        <v>-0.11</v>
      </c>
      <c r="AG121" s="355">
        <v>0</v>
      </c>
      <c r="AH121" s="355">
        <v>-0.14</v>
      </c>
      <c r="AI121" s="355">
        <v>0</v>
      </c>
      <c r="AJ121" s="356">
        <v>0</v>
      </c>
      <c r="AK121" s="376"/>
      <c r="AL121" s="356">
        <v>0</v>
      </c>
      <c r="AM121" s="105"/>
      <c r="AN121" s="357">
        <v>0</v>
      </c>
      <c r="AO121" s="357">
        <v>0</v>
      </c>
      <c r="AP121" s="357">
        <v>0</v>
      </c>
      <c r="AQ121" s="357">
        <v>0</v>
      </c>
      <c r="AR121" s="357">
        <v>0</v>
      </c>
      <c r="AS121" s="392"/>
      <c r="AT121" s="357">
        <v>-0.03</v>
      </c>
      <c r="AU121" s="357">
        <v>-0.05</v>
      </c>
      <c r="AV121" s="357">
        <v>-0.26</v>
      </c>
      <c r="AW121" s="357">
        <v>0</v>
      </c>
      <c r="AX121" s="167"/>
    </row>
    <row r="122" ht="26.666666666666668" customHeight="1">
      <c r="A122" t="s" s="281">
        <v>320</v>
      </c>
      <c r="B122" s="336">
        <v>0</v>
      </c>
      <c r="C122" s="337">
        <v>0</v>
      </c>
      <c r="D122" s="337">
        <v>0</v>
      </c>
      <c r="E122" s="338">
        <v>0</v>
      </c>
      <c r="F122" s="336">
        <v>0</v>
      </c>
      <c r="G122" s="337">
        <v>0</v>
      </c>
      <c r="H122" s="337">
        <v>0</v>
      </c>
      <c r="I122" s="338">
        <v>0</v>
      </c>
      <c r="J122" s="336">
        <v>0</v>
      </c>
      <c r="K122" s="337">
        <v>0</v>
      </c>
      <c r="L122" s="337">
        <v>0</v>
      </c>
      <c r="M122" s="338">
        <v>0</v>
      </c>
      <c r="N122" s="336">
        <v>0</v>
      </c>
      <c r="O122" s="337">
        <v>0</v>
      </c>
      <c r="P122" s="337">
        <v>0</v>
      </c>
      <c r="Q122" s="338">
        <v>0</v>
      </c>
      <c r="R122" s="336">
        <v>0</v>
      </c>
      <c r="S122" s="337">
        <v>0</v>
      </c>
      <c r="T122" s="337">
        <v>0</v>
      </c>
      <c r="U122" s="338">
        <v>0</v>
      </c>
      <c r="V122" s="358">
        <v>3.19</v>
      </c>
      <c r="W122" s="359">
        <v>3.43</v>
      </c>
      <c r="X122" s="359">
        <v>3.7</v>
      </c>
      <c r="Y122" s="381"/>
      <c r="Z122" s="360">
        <v>3.71</v>
      </c>
      <c r="AA122" s="358">
        <v>3.24</v>
      </c>
      <c r="AB122" s="359">
        <v>3.2</v>
      </c>
      <c r="AC122" s="359">
        <v>3.45</v>
      </c>
      <c r="AD122" s="360">
        <v>3.18</v>
      </c>
      <c r="AE122" s="358">
        <v>2.64</v>
      </c>
      <c r="AF122" s="359">
        <v>2.72</v>
      </c>
      <c r="AG122" s="359">
        <v>3.11</v>
      </c>
      <c r="AH122" s="359">
        <v>3.35</v>
      </c>
      <c r="AI122" s="359">
        <v>3.0514695180357</v>
      </c>
      <c r="AJ122" s="360">
        <v>3.61387444345153</v>
      </c>
      <c r="AK122" s="382"/>
      <c r="AL122" s="360">
        <v>4.19570501632976</v>
      </c>
      <c r="AM122" s="105"/>
      <c r="AN122" s="361">
        <v>0</v>
      </c>
      <c r="AO122" s="361">
        <v>0</v>
      </c>
      <c r="AP122" s="361">
        <v>0</v>
      </c>
      <c r="AQ122" s="361">
        <v>0</v>
      </c>
      <c r="AR122" s="361">
        <v>0</v>
      </c>
      <c r="AS122" s="394"/>
      <c r="AT122" s="362">
        <v>14.01</v>
      </c>
      <c r="AU122" s="362">
        <v>13.09</v>
      </c>
      <c r="AV122" s="362">
        <v>11.81</v>
      </c>
      <c r="AW122" s="362">
        <v>10.8594764898265</v>
      </c>
      <c r="AX122" s="167"/>
    </row>
    <row r="123" ht="14.166666666666666" customHeight="1">
      <c r="B123" s="363"/>
      <c r="C123" s="363"/>
      <c r="D123" s="363"/>
      <c r="E123" s="363"/>
      <c r="F123" s="363"/>
      <c r="G123" s="363"/>
      <c r="H123" s="363"/>
      <c r="I123" s="363"/>
      <c r="J123" s="363"/>
      <c r="K123" s="363"/>
      <c r="L123" s="363"/>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c r="AI123" s="363"/>
      <c r="AJ123" s="363"/>
      <c r="AK123" s="363"/>
      <c r="AL123" s="363"/>
      <c r="AN123" s="363"/>
      <c r="AO123" s="363"/>
      <c r="AP123" s="363"/>
      <c r="AQ123" s="363"/>
      <c r="AR123" s="363"/>
      <c r="AS123" s="401"/>
      <c r="AT123" s="363"/>
      <c r="AU123" s="363"/>
      <c r="AV123" s="363"/>
      <c r="AW123" s="363"/>
    </row>
    <row r="124" ht="14.166666666666666" customHeight="1">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c r="AB124" s="97"/>
      <c r="AC124" s="97"/>
      <c r="AD124" s="97"/>
      <c r="AE124" s="97"/>
      <c r="AF124" s="97"/>
      <c r="AG124" s="97"/>
      <c r="AH124" s="97"/>
      <c r="AI124" s="97"/>
      <c r="AJ124" s="97"/>
      <c r="AK124" s="97"/>
      <c r="AL124" s="97"/>
      <c r="AN124" s="97"/>
      <c r="AO124" s="97"/>
      <c r="AP124" s="97"/>
      <c r="AQ124" s="97"/>
      <c r="AR124" s="97"/>
      <c r="AT124" s="97"/>
      <c r="AU124" s="97"/>
      <c r="AV124" s="97"/>
      <c r="AW124" s="97"/>
    </row>
    <row r="125" ht="14.166666666666666" customHeight="1">
      <c r="AJ125" s="22"/>
    </row>
    <row r="126" ht="14.166666666666666" customHeight="1">
      <c r="AJ126" s="22"/>
    </row>
    <row r="127" ht="14.166666666666666" customHeight="1">
      <c r="AJ127" s="22"/>
    </row>
    <row r="128" ht="14.166666666666666" customHeight="1">
      <c r="AJ128" s="22"/>
    </row>
    <row r="129" ht="14.166666666666666" customHeight="1">
      <c r="AJ129" s="22"/>
    </row>
    <row r="130" ht="14.166666666666666" customHeight="1">
      <c r="AJ130" s="22"/>
    </row>
    <row r="131" ht="14.166666666666666" customHeight="1">
      <c r="AJ131" s="22"/>
    </row>
    <row r="132" ht="14.166666666666666" customHeight="1">
      <c r="AJ132" s="22"/>
    </row>
  </sheetData>
  <mergeCells count="1">
    <mergeCell ref="A2:E2"/>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32"/>
  <sheetViews>
    <sheetView showRuler="false" workbookViewId="0"/>
    <sheetView workbookViewId="0">
      <pane xSplit="1" topLeftCell="B1" activePane="topRight" state="frozen"/>
    </sheetView>
  </sheetViews>
  <sheetFormatPr baseColWidth="12" defaultRowHeight="15" x14ac:dyDescent="0"/>
  <cols>
    <col min="1" max="1" width="54.8" customWidth="1"/>
    <col min="2" max="2" width="17.64" customWidth="1"/>
    <col min="3" max="3" width="17.64" customWidth="1"/>
    <col min="4" max="4" width="19.21" customWidth="1"/>
    <col min="5" max="5" width="17.64" customWidth="1"/>
    <col min="6" max="6" width="17.64" customWidth="1"/>
    <col min="7" max="7" width="17.64" customWidth="1"/>
    <col min="8" max="8" width="17.64" customWidth="1"/>
    <col min="9" max="9" width="17.64" customWidth="1"/>
    <col min="10" max="10" width="17.64" customWidth="1"/>
    <col min="11" max="11" width="17.64" customWidth="1"/>
    <col min="12" max="12" width="17.64" customWidth="1"/>
    <col min="13" max="13" width="17.64" customWidth="1"/>
    <col min="14" max="14" width="17.64" customWidth="1"/>
    <col min="15" max="15" width="17.64" customWidth="1"/>
    <col min="16" max="16" width="17.64" customWidth="1"/>
    <col min="17" max="17" width="17.64" customWidth="1"/>
    <col min="18" max="18" width="17.64" customWidth="1"/>
    <col min="19" max="19" width="17.64" customWidth="1"/>
    <col min="20" max="20" width="17.64" customWidth="1"/>
    <col min="21" max="21" width="17.64" customWidth="1"/>
    <col min="22" max="22" width="17.64" customWidth="1"/>
    <col min="23" max="23" width="17.64" customWidth="1"/>
    <col min="24" max="24" width="17.64" customWidth="1"/>
    <col min="25" max="25" width="17.64" customWidth="1"/>
    <col min="26" max="26" width="17.64" customWidth="1"/>
    <col min="27" max="27" width="17.64" customWidth="1"/>
    <col min="28" max="28" width="17.64" customWidth="1"/>
    <col min="29" max="29" width="17.64" customWidth="1"/>
    <col min="30" max="30" width="17.64" customWidth="1"/>
    <col min="31" max="31" width="17.64" customWidth="1"/>
    <col min="32" max="32" width="17.64" customWidth="1"/>
    <col min="33" max="33" width="17.64" customWidth="1"/>
    <col min="34" max="34" width="24.25" customWidth="1"/>
    <col min="35" max="35" width="24.25" customWidth="1"/>
    <col min="36" max="36" width="24.25" customWidth="1" hidden="1"/>
    <col min="37" max="37" width="24.25" customWidth="1"/>
    <col min="38" max="38" width="2.2" customWidth="1"/>
    <col min="39" max="39" width="19.21" customWidth="1"/>
    <col min="40" max="40" width="17.64" customWidth="1"/>
    <col min="41" max="41" width="17.64" customWidth="1"/>
    <col min="42" max="42" width="17.64" customWidth="1"/>
    <col min="43" max="43" width="17.64" customWidth="1"/>
    <col min="44" max="44" width="17.64" customWidth="1"/>
    <col min="45" max="45" width="25.83" customWidth="1"/>
    <col min="46" max="46" width="17.64" customWidth="1"/>
    <col min="47" max="47" width="12.91" customWidth="1"/>
    <col min="48" max="48" width="9.29" customWidth="1"/>
    <col min="49" max="49" width="9.29" customWidth="1"/>
    <col min="50" max="50" width="9.29" customWidth="1"/>
    <col min="51" max="51" width="9.29" customWidth="1"/>
    <col min="52" max="52" width="9.29" customWidth="1"/>
    <col min="53" max="53" width="9.29" customWidth="1"/>
    <col min="54" max="54" width="9.29" customWidth="1"/>
    <col min="55" max="55" width="9.29" customWidth="1"/>
    <col min="56" max="56" width="9.29" customWidth="1"/>
    <col min="57" max="57" width="9.29" customWidth="1"/>
    <col min="58" max="58" width="9.29" customWidth="1"/>
    <col min="59" max="59" width="9.29" customWidth="1"/>
    <col min="60" max="60" width="9.29" customWidth="1"/>
    <col min="61" max="61" width="9.29" customWidth="1"/>
    <col min="62" max="62" width="9.29" customWidth="1"/>
    <col min="63" max="63" width="9.29" customWidth="1"/>
    <col min="64" max="64" width="9.29" customWidth="1"/>
    <col min="65" max="65" width="9.29" customWidth="1"/>
    <col min="66" max="66" width="9.29" customWidth="1"/>
    <col min="67" max="67" width="9.29" customWidth="1"/>
    <col min="68" max="68" width="9.29" customWidth="1"/>
    <col min="69" max="69" width="9.29" customWidth="1"/>
    <col min="70" max="70" width="9.29" customWidth="1"/>
    <col min="71" max="71" width="9.29" customWidth="1"/>
    <col min="72" max="72" width="9.29" customWidth="1"/>
    <col min="73" max="73" width="9.29" customWidth="1"/>
    <col min="74" max="74" width="9.29" customWidth="1"/>
    <col min="75" max="75" width="9.29" customWidth="1"/>
    <col min="76" max="76" width="9.29" customWidth="1"/>
    <col min="77" max="77" width="9.29" customWidth="1"/>
    <col min="78" max="78" width="9.29" customWidth="1"/>
    <col min="79" max="79" width="9.29" customWidth="1"/>
    <col min="80" max="80" width="9.29" customWidth="1"/>
    <col min="81" max="81" width="9.29" customWidth="1"/>
    <col min="82" max="82" width="9.29" customWidth="1"/>
    <col min="83" max="83" width="9.29" customWidth="1"/>
    <col min="84" max="84" width="9.29" customWidth="1"/>
    <col min="85" max="85" width="9.29" customWidth="1"/>
    <col min="86" max="86" width="9.29" customWidth="1"/>
    <col min="87" max="87" width="9.29" customWidth="1"/>
    <col min="88" max="88" width="9.29" customWidth="1"/>
    <col min="89" max="89" width="9.29" customWidth="1"/>
    <col min="90" max="90" width="9.29" customWidth="1"/>
    <col min="91" max="91" width="9.29" customWidth="1"/>
    <col min="92" max="92" width="9.29" customWidth="1"/>
    <col min="93" max="93" width="9.29" customWidth="1"/>
    <col min="94" max="94" width="9.29" customWidth="1"/>
    <col min="95" max="95" width="9.29" customWidth="1"/>
    <col min="96" max="96" width="9.29" customWidth="1"/>
    <col min="97" max="97" width="9.29" customWidth="1"/>
    <col min="98" max="98" width="9.29" customWidth="1"/>
    <col min="99" max="99" width="9.29" customWidth="1"/>
    <col min="100" max="100" width="9.29" customWidth="1"/>
    <col min="101" max="101" width="9.29" customWidth="1"/>
    <col min="102" max="102" width="9.29" customWidth="1"/>
    <col min="103" max="103" width="9.29" customWidth="1"/>
    <col min="104" max="104" width="9.29" customWidth="1"/>
    <col min="105" max="105" width="9.29" customWidth="1"/>
    <col min="106" max="106" width="9.29" customWidth="1"/>
    <col min="107" max="107" width="9.29" customWidth="1"/>
    <col min="108" max="108" width="9.29" customWidth="1"/>
    <col min="109" max="109" width="9.29" customWidth="1"/>
    <col min="110" max="110" width="9.29" customWidth="1"/>
    <col min="111" max="111" width="9.29" customWidth="1"/>
    <col min="112" max="112" width="9.29" customWidth="1"/>
    <col min="113" max="113" width="9.29" customWidth="1"/>
    <col min="114" max="114" width="9.29" customWidth="1"/>
    <col min="115" max="115" width="9.29" customWidth="1"/>
    <col min="116" max="116" width="9.29" customWidth="1"/>
    <col min="117" max="117" width="9.29" customWidth="1"/>
    <col min="118" max="118" width="9.29" customWidth="1"/>
    <col min="119" max="119" width="9.29" customWidth="1"/>
    <col min="120" max="120" width="9.29" customWidth="1"/>
    <col min="121" max="121" width="9.29" customWidth="1"/>
    <col min="122" max="122" width="9.29" customWidth="1"/>
    <col min="123" max="123" width="9.29" customWidth="1"/>
    <col min="124" max="124" width="9.29" customWidth="1"/>
    <col min="125" max="125" width="9.29" customWidth="1"/>
    <col min="126" max="126" width="9.29" customWidth="1"/>
    <col min="127" max="127" width="9.29" customWidth="1"/>
    <col min="128" max="128" width="9.29" customWidth="1"/>
    <col min="129" max="129" width="9.29" customWidth="1"/>
    <col min="130" max="130" width="9.29" customWidth="1"/>
    <col min="131" max="131" width="9.29" customWidth="1"/>
    <col min="132" max="132" width="9.29" customWidth="1"/>
    <col min="133" max="133" width="9.29" customWidth="1"/>
    <col min="134" max="134" width="9.29" customWidth="1"/>
    <col min="135" max="135" width="9.29" customWidth="1"/>
    <col min="136" max="136" width="9.29" customWidth="1"/>
    <col min="137" max="137" width="9.29" customWidth="1"/>
    <col min="138" max="138" width="9.29" customWidth="1"/>
    <col min="139" max="139" width="9.29" customWidth="1"/>
    <col min="140" max="140" width="9.29" customWidth="1"/>
    <col min="141" max="141" width="9.29" customWidth="1"/>
    <col min="142" max="142" width="9.29" customWidth="1"/>
    <col min="143" max="143" width="9.29" customWidth="1"/>
    <col min="144" max="144" width="9.29" customWidth="1"/>
    <col min="145" max="145" width="9.29" customWidth="1"/>
    <col min="146" max="146" width="9.29" customWidth="1"/>
    <col min="147" max="147" width="9.29" customWidth="1"/>
    <col min="148" max="148" width="9.29" customWidth="1"/>
    <col min="149" max="149" width="9.29" customWidth="1"/>
    <col min="150" max="150" width="9.29" customWidth="1"/>
    <col min="151" max="151" width="9.29" customWidth="1"/>
    <col min="152" max="152" width="9.29" customWidth="1"/>
    <col min="153" max="153" width="9.29" customWidth="1"/>
    <col min="154" max="154" width="9.29" customWidth="1"/>
    <col min="155" max="155" width="9.29" customWidth="1"/>
    <col min="156" max="156" width="9.29" customWidth="1"/>
    <col min="157" max="157" width="9.29" customWidth="1"/>
    <col min="158" max="158" width="9.29" customWidth="1"/>
    <col min="159" max="159" width="9.29" customWidth="1"/>
    <col min="160" max="160" width="9.29" customWidth="1"/>
    <col min="161" max="161" width="9.29" customWidth="1"/>
    <col min="162" max="162" width="9.29" customWidth="1"/>
    <col min="163" max="163" width="9.29" customWidth="1"/>
    <col min="164" max="164" width="9.29" customWidth="1"/>
    <col min="165" max="165" width="9.29" customWidth="1"/>
    <col min="166" max="166" width="9.29" customWidth="1"/>
    <col min="167" max="167" width="9.29" customWidth="1"/>
    <col min="168" max="168" width="9.29" customWidth="1"/>
    <col min="169" max="169" width="9.29" customWidth="1"/>
    <col min="170" max="170" width="9.29" customWidth="1"/>
    <col min="171" max="171" width="9.29" customWidth="1"/>
    <col min="172" max="172" width="9.29" customWidth="1"/>
    <col min="173" max="173" width="9.29" customWidth="1"/>
    <col min="174" max="174" width="9.29" customWidth="1"/>
    <col min="175" max="175" width="9.29" customWidth="1"/>
    <col min="176" max="176" width="9.29" customWidth="1"/>
    <col min="177" max="177" width="9.29" customWidth="1"/>
    <col min="178" max="178" width="9.29" customWidth="1"/>
    <col min="179" max="179" width="9.29" customWidth="1"/>
    <col min="180" max="180" width="9.29" customWidth="1"/>
    <col min="181" max="181" width="9.29" customWidth="1"/>
    <col min="182" max="182" width="9.29" customWidth="1"/>
    <col min="183" max="183" width="9.29" customWidth="1"/>
    <col min="184" max="184" width="9.29" customWidth="1"/>
    <col min="185" max="185" width="9.29" customWidth="1"/>
    <col min="186" max="186" width="9.29" customWidth="1"/>
    <col min="187" max="187" width="9.29" customWidth="1"/>
    <col min="188" max="188" width="9.29" customWidth="1"/>
    <col min="189" max="189" width="9.29" customWidth="1"/>
    <col min="190" max="190" width="9.29" customWidth="1"/>
    <col min="191" max="191" width="9.29" customWidth="1"/>
    <col min="192" max="192" width="9.29" customWidth="1"/>
    <col min="193" max="193" width="9.29" customWidth="1"/>
    <col min="194" max="194" width="9.29" customWidth="1"/>
    <col min="195" max="195" width="9.29" customWidth="1"/>
    <col min="196" max="196" width="9.29" customWidth="1"/>
    <col min="197" max="197" width="9.29" customWidth="1"/>
    <col min="198" max="198" width="9.29" customWidth="1"/>
    <col min="199" max="199" width="9.29" customWidth="1"/>
    <col min="200" max="200" width="9.29" customWidth="1"/>
  </cols>
  <sheetData>
    <row r="1" ht="16.666666666666668" customHeight="1">
      <c r="A1" t="s" s="21">
        <v>47</v>
      </c>
      <c r="AI1" s="22"/>
    </row>
    <row r="2" ht="16.666666666666668" customHeight="1">
      <c r="A2" t="s" s="23">
        <v>321</v>
      </c>
      <c r="AI2" s="24"/>
      <c r="AU2" t="s" s="24">
        <v>49</v>
      </c>
    </row>
    <row r="3" ht="15.833333333333334" customHeight="1">
      <c r="A3" t="s" s="124">
        <v>50</v>
      </c>
      <c r="B3" t="s" s="125">
        <v>51</v>
      </c>
      <c r="C3" t="s" s="126">
        <v>52</v>
      </c>
      <c r="D3" t="s" s="126">
        <v>53</v>
      </c>
      <c r="E3" t="s" s="127">
        <v>54</v>
      </c>
      <c r="F3" t="s" s="125">
        <v>55</v>
      </c>
      <c r="G3" t="s" s="126">
        <v>56</v>
      </c>
      <c r="H3" t="s" s="126">
        <v>57</v>
      </c>
      <c r="I3" t="s" s="127">
        <v>58</v>
      </c>
      <c r="J3" t="s" s="125">
        <v>59</v>
      </c>
      <c r="K3" t="s" s="126">
        <v>60</v>
      </c>
      <c r="L3" t="s" s="126">
        <v>61</v>
      </c>
      <c r="M3" t="s" s="127">
        <v>62</v>
      </c>
      <c r="N3" t="s" s="125">
        <v>63</v>
      </c>
      <c r="O3" t="s" s="126">
        <v>64</v>
      </c>
      <c r="P3" t="s" s="126">
        <v>65</v>
      </c>
      <c r="Q3" t="s" s="127">
        <v>66</v>
      </c>
      <c r="R3" t="s" s="125">
        <v>67</v>
      </c>
      <c r="S3" t="s" s="126">
        <v>68</v>
      </c>
      <c r="T3" t="s" s="126">
        <v>69</v>
      </c>
      <c r="U3" t="s" s="127">
        <v>70</v>
      </c>
      <c r="V3" t="s" s="125">
        <v>71</v>
      </c>
      <c r="W3" t="s" s="126">
        <v>72</v>
      </c>
      <c r="X3" t="s" s="126">
        <v>73</v>
      </c>
      <c r="Y3" t="s" s="127">
        <v>74</v>
      </c>
      <c r="Z3" t="s" s="125">
        <v>75</v>
      </c>
      <c r="AA3" t="s" s="126">
        <v>76</v>
      </c>
      <c r="AB3" t="s" s="126">
        <v>77</v>
      </c>
      <c r="AC3" t="s" s="127">
        <v>78</v>
      </c>
      <c r="AD3" t="s" s="125">
        <v>79</v>
      </c>
      <c r="AE3" t="s" s="126">
        <v>80</v>
      </c>
      <c r="AF3" t="s" s="126">
        <v>81</v>
      </c>
      <c r="AG3" t="s" s="126">
        <v>82</v>
      </c>
      <c r="AH3" t="s" s="126">
        <v>83</v>
      </c>
      <c r="AI3" t="s" s="127">
        <v>84</v>
      </c>
      <c r="AJ3" s="125"/>
      <c r="AK3" t="s" s="127">
        <v>85</v>
      </c>
      <c r="AL3" s="220"/>
      <c r="AM3" s="174">
        <v>2018</v>
      </c>
      <c r="AN3" s="174">
        <v>2019</v>
      </c>
      <c r="AO3" s="174">
        <v>2020</v>
      </c>
      <c r="AP3" s="174">
        <v>2021</v>
      </c>
      <c r="AQ3" s="174">
        <v>2022</v>
      </c>
      <c r="AR3" s="174">
        <v>2023</v>
      </c>
      <c r="AS3" s="174">
        <v>2024</v>
      </c>
      <c r="AT3" s="174">
        <v>2025</v>
      </c>
      <c r="AU3" s="174">
        <v>2026</v>
      </c>
      <c r="AV3" s="160"/>
    </row>
    <row r="4" ht="15.833333333333334" customHeight="1">
      <c r="A4" s="221"/>
      <c r="B4" s="222"/>
      <c r="C4" s="446"/>
      <c r="D4" s="446"/>
      <c r="E4" s="165"/>
      <c r="F4" s="222"/>
      <c r="G4" s="446"/>
      <c r="H4" s="446"/>
      <c r="I4" s="165"/>
      <c r="J4" s="222"/>
      <c r="K4" s="446"/>
      <c r="L4" s="446"/>
      <c r="M4" s="165"/>
      <c r="N4" s="222"/>
      <c r="O4" s="446"/>
      <c r="P4" s="446"/>
      <c r="Q4" s="165"/>
      <c r="R4" s="222"/>
      <c r="S4" s="446"/>
      <c r="T4" s="446"/>
      <c r="U4" s="165"/>
      <c r="V4" s="222"/>
      <c r="W4" s="446"/>
      <c r="X4" s="446"/>
      <c r="Y4" s="165"/>
      <c r="Z4" s="222"/>
      <c r="AA4" s="446"/>
      <c r="AB4" s="446"/>
      <c r="AC4" s="165"/>
      <c r="AD4" s="222"/>
      <c r="AE4" s="446"/>
      <c r="AF4" s="446"/>
      <c r="AG4" s="446"/>
      <c r="AH4" s="446"/>
      <c r="AI4" s="165"/>
      <c r="AJ4" s="222"/>
      <c r="AK4" s="165"/>
      <c r="AL4" s="105"/>
      <c r="AM4" s="129"/>
      <c r="AN4" s="129"/>
      <c r="AO4" s="129"/>
      <c r="AP4" s="129"/>
      <c r="AQ4" s="129"/>
      <c r="AR4" s="129"/>
      <c r="AS4" s="129"/>
      <c r="AT4" s="129"/>
      <c r="AU4" s="129"/>
      <c r="AV4" s="167"/>
    </row>
    <row r="5" ht="15.833333333333334" customHeight="1">
      <c r="A5" t="s" s="402">
        <v>322</v>
      </c>
      <c r="B5" s="403">
        <v>70000000</v>
      </c>
      <c r="C5" s="404">
        <v>66000000</v>
      </c>
      <c r="D5" s="404">
        <v>1833000000</v>
      </c>
      <c r="E5" s="405">
        <v>289000000</v>
      </c>
      <c r="F5" s="403">
        <v>-16000000</v>
      </c>
      <c r="G5" s="404">
        <v>46000000</v>
      </c>
      <c r="H5" s="404">
        <v>119000000</v>
      </c>
      <c r="I5" s="405">
        <v>123000000</v>
      </c>
      <c r="J5" s="403">
        <v>-13000000</v>
      </c>
      <c r="K5" s="404">
        <v>-209000000</v>
      </c>
      <c r="L5" s="404">
        <v>-18000000</v>
      </c>
      <c r="M5" s="405">
        <v>320000000</v>
      </c>
      <c r="N5" s="403">
        <v>364000000</v>
      </c>
      <c r="O5" s="404">
        <v>406000000</v>
      </c>
      <c r="P5" s="404">
        <v>526000000</v>
      </c>
      <c r="Q5" s="405">
        <v>610000000</v>
      </c>
      <c r="R5" s="403">
        <v>666000000</v>
      </c>
      <c r="S5" s="404">
        <v>683000000</v>
      </c>
      <c r="T5" s="404">
        <v>750000000</v>
      </c>
      <c r="U5" s="405">
        <v>734000000</v>
      </c>
      <c r="V5" s="403">
        <v>623000000</v>
      </c>
      <c r="W5" s="404">
        <v>704000000</v>
      </c>
      <c r="X5" s="404">
        <v>792000000</v>
      </c>
      <c r="Y5" s="405">
        <v>703000000</v>
      </c>
      <c r="Z5" s="403">
        <v>644000000</v>
      </c>
      <c r="AA5" s="404">
        <v>664000000</v>
      </c>
      <c r="AB5" s="404">
        <v>729000000</v>
      </c>
      <c r="AC5" s="405">
        <v>505000000</v>
      </c>
      <c r="AD5" s="403">
        <v>497000000</v>
      </c>
      <c r="AE5" s="404">
        <v>457000000</v>
      </c>
      <c r="AF5" s="404">
        <v>646000000</v>
      </c>
      <c r="AG5" s="404">
        <v>468000000</v>
      </c>
      <c r="AH5" s="404">
        <v>1133000000</v>
      </c>
      <c r="AI5" s="405">
        <v>782000000</v>
      </c>
      <c r="AJ5" s="447"/>
      <c r="AK5" s="405">
        <f>(AU5)-SUM(AH5:AJ5)</f>
        <v>899000000</v>
      </c>
      <c r="AL5" s="105"/>
      <c r="AM5" s="406">
        <v>2258000000</v>
      </c>
      <c r="AN5" s="406">
        <f>SUM(F5:I5)</f>
        <v>272000000</v>
      </c>
      <c r="AO5" s="406">
        <f>SUM(J5:M5)</f>
        <v>80000000</v>
      </c>
      <c r="AP5" s="406">
        <f>SUM(N5:Q5)</f>
        <v>1906000000</v>
      </c>
      <c r="AQ5" s="406">
        <f>SUM(R5:U5)</f>
        <v>2833000000</v>
      </c>
      <c r="AR5" s="406">
        <v>2822000000</v>
      </c>
      <c r="AS5" s="406">
        <v>2542000000</v>
      </c>
      <c r="AT5" s="406">
        <v>2068000000</v>
      </c>
      <c r="AU5" s="406">
        <v>2814000000</v>
      </c>
      <c r="AV5" s="167"/>
    </row>
    <row r="6" ht="15.833333333333334" customHeight="1">
      <c r="A6" t="s" s="252">
        <v>323</v>
      </c>
      <c r="B6" s="196">
        <v>0</v>
      </c>
      <c r="C6" s="407">
        <v>0</v>
      </c>
      <c r="D6" s="407">
        <v>0</v>
      </c>
      <c r="E6" s="408">
        <v>0</v>
      </c>
      <c r="F6" s="196">
        <v>0</v>
      </c>
      <c r="G6" s="407">
        <v>0</v>
      </c>
      <c r="H6" s="407">
        <v>0</v>
      </c>
      <c r="I6" s="408">
        <v>0</v>
      </c>
      <c r="J6" s="196">
        <v>0</v>
      </c>
      <c r="K6" s="407">
        <v>0</v>
      </c>
      <c r="L6" s="407">
        <v>0</v>
      </c>
      <c r="M6" s="408">
        <v>0</v>
      </c>
      <c r="N6" s="196">
        <v>0</v>
      </c>
      <c r="O6" s="407">
        <v>0</v>
      </c>
      <c r="P6" s="407">
        <v>0</v>
      </c>
      <c r="Q6" s="408">
        <v>0</v>
      </c>
      <c r="R6" s="196">
        <v>0</v>
      </c>
      <c r="S6" s="407">
        <v>0</v>
      </c>
      <c r="T6" s="407">
        <v>0</v>
      </c>
      <c r="U6" s="408">
        <v>0</v>
      </c>
      <c r="V6" s="196">
        <v>0</v>
      </c>
      <c r="W6" s="407">
        <v>0</v>
      </c>
      <c r="X6" s="407">
        <v>0</v>
      </c>
      <c r="Y6" s="408">
        <v>0</v>
      </c>
      <c r="Z6" s="196">
        <v>0</v>
      </c>
      <c r="AA6" s="407">
        <v>0</v>
      </c>
      <c r="AB6" s="407">
        <v>0</v>
      </c>
      <c r="AC6" s="408">
        <v>0</v>
      </c>
      <c r="AD6" s="196">
        <v>0</v>
      </c>
      <c r="AE6" s="407">
        <v>0</v>
      </c>
      <c r="AF6" s="407">
        <v>0</v>
      </c>
      <c r="AG6" s="407">
        <v>0</v>
      </c>
      <c r="AH6" s="407">
        <v>0</v>
      </c>
      <c r="AI6" s="408">
        <v>0</v>
      </c>
      <c r="AJ6" s="225"/>
      <c r="AK6" s="408">
        <f>(AU6)-SUM(AH6:AJ6)</f>
        <v>0</v>
      </c>
      <c r="AL6" s="105"/>
      <c r="AM6" s="144">
        <v>0</v>
      </c>
      <c r="AN6" s="144">
        <f>SUM(F6:I6)</f>
        <v>0</v>
      </c>
      <c r="AO6" s="144">
        <f>SUM(J6:M6)</f>
        <v>0</v>
      </c>
      <c r="AP6" s="406">
        <f>SUM(N6:Q6)</f>
        <v>0</v>
      </c>
      <c r="AQ6" s="406">
        <f>SUM(R6:U6)</f>
        <v>0</v>
      </c>
      <c r="AR6" s="406">
        <v>0</v>
      </c>
      <c r="AS6" s="406">
        <v>0</v>
      </c>
      <c r="AT6" s="406">
        <v>0</v>
      </c>
      <c r="AU6" s="406">
        <v>0</v>
      </c>
      <c r="AV6" s="167"/>
    </row>
    <row r="7" ht="15.833333333333334" customHeight="1">
      <c r="A7" t="s" s="409">
        <v>102</v>
      </c>
      <c r="B7" s="403">
        <v>70000000</v>
      </c>
      <c r="C7" s="404">
        <v>66000000</v>
      </c>
      <c r="D7" s="404">
        <v>1833000000</v>
      </c>
      <c r="E7" s="405">
        <v>289000000</v>
      </c>
      <c r="F7" s="403">
        <v>-16000000</v>
      </c>
      <c r="G7" s="404">
        <v>46000000</v>
      </c>
      <c r="H7" s="404">
        <v>119000000</v>
      </c>
      <c r="I7" s="405">
        <v>123000000</v>
      </c>
      <c r="J7" s="403">
        <v>-13000000</v>
      </c>
      <c r="K7" s="404">
        <v>-209000000</v>
      </c>
      <c r="L7" s="404">
        <v>-18000000</v>
      </c>
      <c r="M7" s="405">
        <v>320000000</v>
      </c>
      <c r="N7" s="403">
        <v>364000000</v>
      </c>
      <c r="O7" s="404">
        <v>406000000</v>
      </c>
      <c r="P7" s="404">
        <v>526000000</v>
      </c>
      <c r="Q7" s="405">
        <v>610000000</v>
      </c>
      <c r="R7" s="403">
        <v>666000000</v>
      </c>
      <c r="S7" s="404">
        <v>683000000</v>
      </c>
      <c r="T7" s="404">
        <v>750000000</v>
      </c>
      <c r="U7" s="405">
        <v>734000000</v>
      </c>
      <c r="V7" s="403">
        <v>623000000</v>
      </c>
      <c r="W7" s="404">
        <v>704000000</v>
      </c>
      <c r="X7" s="404">
        <v>792000000</v>
      </c>
      <c r="Y7" s="405">
        <v>703000000</v>
      </c>
      <c r="Z7" s="403">
        <v>644000000</v>
      </c>
      <c r="AA7" s="404">
        <v>664000000</v>
      </c>
      <c r="AB7" s="404">
        <v>729000000</v>
      </c>
      <c r="AC7" s="405">
        <v>505000000</v>
      </c>
      <c r="AD7" s="403">
        <v>497000000</v>
      </c>
      <c r="AE7" s="404">
        <v>457000000</v>
      </c>
      <c r="AF7" s="404">
        <v>646000000</v>
      </c>
      <c r="AG7" s="404">
        <v>468000000</v>
      </c>
      <c r="AH7" s="404">
        <v>1133000000</v>
      </c>
      <c r="AI7" s="405">
        <v>782000000</v>
      </c>
      <c r="AJ7" s="447"/>
      <c r="AK7" s="405">
        <f>(AU7)-SUM(AH7:AJ7)</f>
        <v>899000000</v>
      </c>
      <c r="AL7" s="105"/>
      <c r="AM7" s="406">
        <v>2258000000</v>
      </c>
      <c r="AN7" s="406">
        <f>SUM(F7:I7)</f>
        <v>272000000</v>
      </c>
      <c r="AO7" s="406">
        <f>SUM(J7:M7)</f>
        <v>80000000</v>
      </c>
      <c r="AP7" s="406">
        <f>SUM(N7:Q7)</f>
        <v>1906000000</v>
      </c>
      <c r="AQ7" s="406">
        <f>SUM(R7:U7)</f>
        <v>2833000000</v>
      </c>
      <c r="AR7" s="406">
        <v>2822000000</v>
      </c>
      <c r="AS7" s="406">
        <v>2542000000</v>
      </c>
      <c r="AT7" s="406">
        <v>2068000000</v>
      </c>
      <c r="AU7" s="406">
        <v>2814000000</v>
      </c>
      <c r="AV7" s="167"/>
    </row>
    <row r="8" ht="15.833333333333334" customHeight="1">
      <c r="A8" s="448"/>
      <c r="B8" s="225"/>
      <c r="C8" s="449"/>
      <c r="D8" s="449"/>
      <c r="E8" s="170"/>
      <c r="F8" s="225"/>
      <c r="G8" s="449"/>
      <c r="H8" s="449"/>
      <c r="I8" s="170"/>
      <c r="J8" s="225"/>
      <c r="K8" s="449"/>
      <c r="L8" s="449"/>
      <c r="M8" s="170"/>
      <c r="N8" s="225"/>
      <c r="O8" s="449"/>
      <c r="P8" s="449"/>
      <c r="Q8" s="170"/>
      <c r="R8" s="225"/>
      <c r="S8" s="449"/>
      <c r="T8" s="449"/>
      <c r="U8" s="170"/>
      <c r="V8" s="225"/>
      <c r="W8" s="449"/>
      <c r="X8" s="449"/>
      <c r="Y8" s="170"/>
      <c r="Z8" s="225"/>
      <c r="AA8" s="449"/>
      <c r="AB8" s="449"/>
      <c r="AC8" s="170"/>
      <c r="AD8" s="225"/>
      <c r="AE8" s="449"/>
      <c r="AF8" s="449"/>
      <c r="AG8" s="449"/>
      <c r="AH8" s="449"/>
      <c r="AI8" s="170"/>
      <c r="AJ8" s="225"/>
      <c r="AK8" s="170"/>
      <c r="AL8" s="105"/>
      <c r="AM8" s="131"/>
      <c r="AN8" s="131"/>
      <c r="AO8" s="131"/>
      <c r="AP8" s="131"/>
      <c r="AQ8" s="131"/>
      <c r="AR8" s="131"/>
      <c r="AS8" s="131"/>
      <c r="AT8" s="131"/>
      <c r="AU8" s="131"/>
      <c r="AV8" s="167"/>
    </row>
    <row r="9" ht="15.833333333333334" customHeight="1">
      <c r="A9" t="s" s="410">
        <v>324</v>
      </c>
      <c r="B9" s="225"/>
      <c r="C9" s="449"/>
      <c r="D9" s="449"/>
      <c r="E9" s="170"/>
      <c r="F9" s="225"/>
      <c r="G9" s="449"/>
      <c r="H9" s="449"/>
      <c r="I9" s="170"/>
      <c r="J9" s="225"/>
      <c r="K9" s="449"/>
      <c r="L9" s="449"/>
      <c r="M9" s="170"/>
      <c r="N9" s="225"/>
      <c r="O9" s="449"/>
      <c r="P9" s="449"/>
      <c r="Q9" s="170"/>
      <c r="R9" s="225"/>
      <c r="S9" s="449"/>
      <c r="T9" s="449"/>
      <c r="U9" s="170"/>
      <c r="V9" s="225"/>
      <c r="W9" s="449"/>
      <c r="X9" s="449"/>
      <c r="Y9" s="170"/>
      <c r="Z9" s="225"/>
      <c r="AA9" s="449"/>
      <c r="AB9" s="449"/>
      <c r="AC9" s="170"/>
      <c r="AD9" s="225"/>
      <c r="AE9" s="449"/>
      <c r="AF9" s="449"/>
      <c r="AG9" s="449"/>
      <c r="AH9" s="449"/>
      <c r="AI9" s="170"/>
      <c r="AJ9" s="225"/>
      <c r="AK9" s="170"/>
      <c r="AL9" s="105"/>
      <c r="AM9" s="131"/>
      <c r="AN9" s="131"/>
      <c r="AO9" s="131"/>
      <c r="AP9" s="131"/>
      <c r="AQ9" s="131"/>
      <c r="AR9" s="131"/>
      <c r="AS9" s="131"/>
      <c r="AT9" s="131"/>
      <c r="AU9" s="131"/>
      <c r="AV9" s="167"/>
    </row>
    <row r="10" ht="15.833333333333334" customHeight="1">
      <c r="A10" t="s" s="410">
        <v>325</v>
      </c>
      <c r="B10" s="196">
        <v>68000000</v>
      </c>
      <c r="C10" s="407">
        <v>71000000</v>
      </c>
      <c r="D10" s="407">
        <v>119000000</v>
      </c>
      <c r="E10" s="408">
        <v>77000000</v>
      </c>
      <c r="F10" s="196">
        <v>83000000</v>
      </c>
      <c r="G10" s="407">
        <v>89000000</v>
      </c>
      <c r="H10" s="407">
        <v>85000000</v>
      </c>
      <c r="I10" s="408">
        <v>93000000</v>
      </c>
      <c r="J10" s="196">
        <v>78000000</v>
      </c>
      <c r="K10" s="407">
        <v>96000000</v>
      </c>
      <c r="L10" s="407">
        <v>106000000</v>
      </c>
      <c r="M10" s="408">
        <v>137000000</v>
      </c>
      <c r="N10" s="196">
        <v>87000000</v>
      </c>
      <c r="O10" s="407">
        <v>100000000</v>
      </c>
      <c r="P10" s="407">
        <v>93000000</v>
      </c>
      <c r="Q10" s="408">
        <v>123000000</v>
      </c>
      <c r="R10" s="196">
        <v>105000000</v>
      </c>
      <c r="S10" s="407">
        <v>128000000</v>
      </c>
      <c r="T10" s="407">
        <v>98000000</v>
      </c>
      <c r="U10" s="408">
        <v>103000000</v>
      </c>
      <c r="V10" s="196">
        <v>82000000</v>
      </c>
      <c r="W10" s="407">
        <v>74000000</v>
      </c>
      <c r="X10" s="407">
        <v>75000000</v>
      </c>
      <c r="Y10" s="408">
        <v>78000000</v>
      </c>
      <c r="Z10" s="196">
        <v>70000000</v>
      </c>
      <c r="AA10" s="407">
        <v>75000000</v>
      </c>
      <c r="AB10" s="407">
        <v>82000000</v>
      </c>
      <c r="AC10" s="408">
        <v>91000000</v>
      </c>
      <c r="AD10" s="196">
        <v>92000000</v>
      </c>
      <c r="AE10" s="407">
        <v>86000000</v>
      </c>
      <c r="AF10" s="407">
        <v>98000000</v>
      </c>
      <c r="AG10" s="407">
        <v>108000000</v>
      </c>
      <c r="AH10" s="407">
        <v>96000000</v>
      </c>
      <c r="AI10" s="408">
        <v>97000000</v>
      </c>
      <c r="AJ10" s="225"/>
      <c r="AK10" s="408">
        <f>(AU10)-SUM(AH10:AJ10)</f>
        <v>97000000</v>
      </c>
      <c r="AL10" s="105"/>
      <c r="AM10" s="144">
        <v>335000000</v>
      </c>
      <c r="AN10" s="144">
        <f>SUM(F10:I10)</f>
        <v>350000000</v>
      </c>
      <c r="AO10" s="144">
        <f>SUM(J10:M10)</f>
        <v>417000000</v>
      </c>
      <c r="AP10" s="144">
        <f>SUM(N10:Q10)</f>
        <v>403000000</v>
      </c>
      <c r="AQ10" s="144">
        <f>SUM(R10:U10)</f>
        <v>434000000</v>
      </c>
      <c r="AR10" s="144">
        <v>309000000</v>
      </c>
      <c r="AS10" s="144">
        <v>318000000</v>
      </c>
      <c r="AT10" s="144">
        <v>384000000</v>
      </c>
      <c r="AU10" s="144">
        <f>-AV10</f>
        <v>290000000</v>
      </c>
      <c r="AV10" s="411">
        <v>-290000000</v>
      </c>
    </row>
    <row r="11" ht="15.833333333333334" customHeight="1">
      <c r="A11" t="s" s="252">
        <v>326</v>
      </c>
      <c r="B11" s="196">
        <v>2000000</v>
      </c>
      <c r="C11" s="407">
        <v>4000000</v>
      </c>
      <c r="D11" s="407">
        <v>311000000</v>
      </c>
      <c r="E11" s="408">
        <v>-141000000</v>
      </c>
      <c r="F11" s="196">
        <v>-9000000</v>
      </c>
      <c r="G11" s="407">
        <v>21000000</v>
      </c>
      <c r="H11" s="407">
        <v>28000000</v>
      </c>
      <c r="I11" s="408">
        <v>-20000000</v>
      </c>
      <c r="J11" s="196">
        <v>2000000</v>
      </c>
      <c r="K11" s="407">
        <v>-33000000</v>
      </c>
      <c r="L11" s="407">
        <v>-57000000</v>
      </c>
      <c r="M11" s="408">
        <v>5000000</v>
      </c>
      <c r="N11" s="196">
        <v>40000000</v>
      </c>
      <c r="O11" s="407">
        <v>65000000</v>
      </c>
      <c r="P11" s="407">
        <v>95000000</v>
      </c>
      <c r="Q11" s="408">
        <v>72000000</v>
      </c>
      <c r="R11" s="196">
        <v>114000000</v>
      </c>
      <c r="S11" s="407">
        <v>129000000</v>
      </c>
      <c r="T11" s="407">
        <v>149000000</v>
      </c>
      <c r="U11" s="408">
        <v>137000000</v>
      </c>
      <c r="V11" s="196">
        <v>118000000</v>
      </c>
      <c r="W11" s="407">
        <v>158000000</v>
      </c>
      <c r="X11" s="407">
        <v>123000000</v>
      </c>
      <c r="Y11" s="408">
        <v>124000000</v>
      </c>
      <c r="Z11" s="196">
        <v>141000000</v>
      </c>
      <c r="AA11" s="407">
        <v>154000000</v>
      </c>
      <c r="AB11" s="407">
        <v>173000000</v>
      </c>
      <c r="AC11" s="408">
        <v>77000000</v>
      </c>
      <c r="AD11" s="196">
        <v>130000000</v>
      </c>
      <c r="AE11" s="407">
        <v>116000000</v>
      </c>
      <c r="AF11" s="407">
        <v>148000000</v>
      </c>
      <c r="AG11" s="407">
        <v>131000000</v>
      </c>
      <c r="AH11" s="407">
        <v>272000000</v>
      </c>
      <c r="AI11" s="408">
        <v>189000000</v>
      </c>
      <c r="AJ11" s="225"/>
      <c r="AK11" s="408">
        <f>(AU11)-SUM(AH11:AJ11)</f>
        <v>228000000</v>
      </c>
      <c r="AL11" s="105"/>
      <c r="AM11" s="144">
        <v>176000000</v>
      </c>
      <c r="AN11" s="144">
        <f>SUM(F11:I11)</f>
        <v>20000000</v>
      </c>
      <c r="AO11" s="144">
        <f>SUM(J11:M11)</f>
        <v>-83000000</v>
      </c>
      <c r="AP11" s="144">
        <f>SUM(N11:Q11)</f>
        <v>272000000</v>
      </c>
      <c r="AQ11" s="144">
        <f>SUM(R11:U11)</f>
        <v>529000000</v>
      </c>
      <c r="AR11" s="144">
        <v>523000000</v>
      </c>
      <c r="AS11" s="144">
        <v>545000000</v>
      </c>
      <c r="AT11" s="144">
        <v>525000000</v>
      </c>
      <c r="AU11" s="144">
        <f>-AV11</f>
        <v>689000000</v>
      </c>
      <c r="AV11" s="411">
        <v>-689000000</v>
      </c>
    </row>
    <row r="12" ht="15.833333333333334" customHeight="1">
      <c r="A12" t="s" s="252">
        <v>327</v>
      </c>
      <c r="B12" s="196">
        <v>116000000</v>
      </c>
      <c r="C12" s="407">
        <v>119000000</v>
      </c>
      <c r="D12" s="407">
        <v>119000000</v>
      </c>
      <c r="E12" s="408">
        <v>124000000</v>
      </c>
      <c r="F12" s="196">
        <v>124000000</v>
      </c>
      <c r="G12" s="407">
        <v>128000000</v>
      </c>
      <c r="H12" s="407">
        <v>135000000</v>
      </c>
      <c r="I12" s="408">
        <v>131000000</v>
      </c>
      <c r="J12" s="196">
        <v>133000000</v>
      </c>
      <c r="K12" s="407">
        <v>136000000</v>
      </c>
      <c r="L12" s="407">
        <v>139000000</v>
      </c>
      <c r="M12" s="408">
        <v>139000000</v>
      </c>
      <c r="N12" s="196">
        <v>132000000</v>
      </c>
      <c r="O12" s="407">
        <v>135000000</v>
      </c>
      <c r="P12" s="407">
        <v>139000000</v>
      </c>
      <c r="Q12" s="408">
        <v>145000000</v>
      </c>
      <c r="R12" s="196">
        <v>142000000</v>
      </c>
      <c r="S12" s="407">
        <v>149000000</v>
      </c>
      <c r="T12" s="407">
        <v>156000000</v>
      </c>
      <c r="U12" s="408">
        <v>158000000</v>
      </c>
      <c r="V12" s="196">
        <v>160000000</v>
      </c>
      <c r="W12" s="407">
        <v>162000000</v>
      </c>
      <c r="X12" s="407">
        <v>163000000</v>
      </c>
      <c r="Y12" s="408">
        <v>167000000</v>
      </c>
      <c r="Z12" s="196">
        <v>145000000</v>
      </c>
      <c r="AA12" s="407">
        <v>146000000</v>
      </c>
      <c r="AB12" s="407">
        <v>149000000</v>
      </c>
      <c r="AC12" s="408">
        <v>190000000</v>
      </c>
      <c r="AD12" s="196">
        <v>143000000</v>
      </c>
      <c r="AE12" s="407">
        <v>143000000</v>
      </c>
      <c r="AF12" s="407">
        <v>132000000</v>
      </c>
      <c r="AG12" s="407">
        <v>142000000</v>
      </c>
      <c r="AH12" s="407">
        <v>109000000</v>
      </c>
      <c r="AI12" s="408">
        <v>114000000</v>
      </c>
      <c r="AJ12" s="225"/>
      <c r="AK12" s="408">
        <f>(AU12)-SUM(AH12:AJ12)</f>
        <v>123000000</v>
      </c>
      <c r="AL12" s="105"/>
      <c r="AM12" s="144">
        <v>478000000</v>
      </c>
      <c r="AN12" s="144">
        <f>SUM(F12:I12)</f>
        <v>518000000</v>
      </c>
      <c r="AO12" s="144">
        <f>SUM(J12:M12)</f>
        <v>547000000</v>
      </c>
      <c r="AP12" s="144">
        <f>SUM(N12:Q12)</f>
        <v>551000000</v>
      </c>
      <c r="AQ12" s="144">
        <f>SUM(R12:U12)</f>
        <v>605000000</v>
      </c>
      <c r="AR12" s="144">
        <v>652000000</v>
      </c>
      <c r="AS12" s="144">
        <v>630000000</v>
      </c>
      <c r="AT12" s="144">
        <v>560000000</v>
      </c>
      <c r="AU12" s="144">
        <v>346000000</v>
      </c>
      <c r="AV12" s="167"/>
    </row>
    <row r="13" ht="15.833333333333334" customHeight="1">
      <c r="A13" t="s" s="252">
        <v>328</v>
      </c>
      <c r="B13" s="196">
        <v>375000000</v>
      </c>
      <c r="C13" s="407">
        <v>377000000</v>
      </c>
      <c r="D13" s="407">
        <v>378000000</v>
      </c>
      <c r="E13" s="408">
        <v>379000000</v>
      </c>
      <c r="F13" s="196">
        <v>378000000</v>
      </c>
      <c r="G13" s="407">
        <v>378000000</v>
      </c>
      <c r="H13" s="407">
        <v>382000000</v>
      </c>
      <c r="I13" s="408">
        <v>391000000</v>
      </c>
      <c r="J13" s="196">
        <v>407000000</v>
      </c>
      <c r="K13" s="407">
        <v>407000000</v>
      </c>
      <c r="L13" s="407">
        <v>450000000</v>
      </c>
      <c r="M13" s="408">
        <v>177000000</v>
      </c>
      <c r="N13" s="196">
        <v>209000000</v>
      </c>
      <c r="O13" s="407">
        <v>170000000</v>
      </c>
      <c r="P13" s="407">
        <v>167000000</v>
      </c>
      <c r="Q13" s="408">
        <v>165000000</v>
      </c>
      <c r="R13" s="196">
        <v>168000000</v>
      </c>
      <c r="S13" s="407">
        <v>168000000</v>
      </c>
      <c r="T13" s="407">
        <v>165000000</v>
      </c>
      <c r="U13" s="408">
        <v>144000000</v>
      </c>
      <c r="V13" s="196">
        <v>123000000</v>
      </c>
      <c r="W13" s="407">
        <v>119000000</v>
      </c>
      <c r="X13" s="407">
        <v>110000000</v>
      </c>
      <c r="Y13" s="408">
        <v>102000000</v>
      </c>
      <c r="Z13" s="196">
        <v>90000000</v>
      </c>
      <c r="AA13" s="407">
        <v>67000000</v>
      </c>
      <c r="AB13" s="407">
        <v>69000000</v>
      </c>
      <c r="AC13" s="408">
        <v>69000000</v>
      </c>
      <c r="AD13" s="196">
        <v>66000000</v>
      </c>
      <c r="AE13" s="407">
        <v>64000000</v>
      </c>
      <c r="AF13" s="407">
        <v>69000000</v>
      </c>
      <c r="AG13" s="407">
        <v>73000000</v>
      </c>
      <c r="AH13" s="407">
        <v>70000000</v>
      </c>
      <c r="AI13" s="408">
        <v>70000000</v>
      </c>
      <c r="AJ13" s="225"/>
      <c r="AK13" s="408">
        <f>(AU13)-SUM(AH13:AJ13)</f>
        <v>69000000</v>
      </c>
      <c r="AL13" s="105"/>
      <c r="AM13" s="144">
        <v>1509000000</v>
      </c>
      <c r="AN13" s="144">
        <f>SUM(F13:I13)</f>
        <v>1529000000</v>
      </c>
      <c r="AO13" s="144">
        <f>SUM(J13:M13)</f>
        <v>1441000000</v>
      </c>
      <c r="AP13" s="144">
        <f>SUM(N13:Q13)</f>
        <v>711000000</v>
      </c>
      <c r="AQ13" s="144">
        <f>SUM(R13:U13)</f>
        <v>645000000</v>
      </c>
      <c r="AR13" s="144">
        <v>454000000</v>
      </c>
      <c r="AS13" s="144">
        <v>295000000</v>
      </c>
      <c r="AT13" s="144">
        <v>272000000</v>
      </c>
      <c r="AU13" s="144">
        <v>209000000</v>
      </c>
      <c r="AV13" s="167"/>
    </row>
    <row r="14" ht="15.833333333333334" customHeight="1">
      <c r="A14" s="410"/>
      <c r="B14" s="225"/>
      <c r="C14" s="449"/>
      <c r="D14" s="449"/>
      <c r="E14" s="170"/>
      <c r="F14" s="225"/>
      <c r="G14" s="449"/>
      <c r="H14" s="449"/>
      <c r="I14" s="170"/>
      <c r="J14" s="225"/>
      <c r="K14" s="449"/>
      <c r="L14" s="449"/>
      <c r="M14" s="170"/>
      <c r="N14" s="225"/>
      <c r="O14" s="449"/>
      <c r="P14" s="449"/>
      <c r="Q14" s="170"/>
      <c r="R14" s="225"/>
      <c r="S14" s="449"/>
      <c r="T14" s="449"/>
      <c r="U14" s="170"/>
      <c r="V14" s="225"/>
      <c r="W14" s="449"/>
      <c r="X14" s="449"/>
      <c r="Y14" s="170"/>
      <c r="Z14" s="225"/>
      <c r="AA14" s="449"/>
      <c r="AB14" s="449"/>
      <c r="AC14" s="170"/>
      <c r="AD14" s="225"/>
      <c r="AE14" s="449"/>
      <c r="AF14" s="449"/>
      <c r="AG14" s="449"/>
      <c r="AH14" s="449"/>
      <c r="AI14" s="170"/>
      <c r="AJ14" s="225"/>
      <c r="AK14" s="170"/>
      <c r="AL14" s="105"/>
      <c r="AM14" s="131"/>
      <c r="AN14" s="131"/>
      <c r="AO14" s="131"/>
      <c r="AP14" s="131"/>
      <c r="AQ14" s="131"/>
      <c r="AR14" s="131"/>
      <c r="AS14" s="131"/>
      <c r="AT14" s="131"/>
      <c r="AU14" s="131"/>
      <c r="AV14" s="167"/>
    </row>
    <row r="15" ht="15.833333333333334" customHeight="1">
      <c r="A15" t="s" s="409">
        <v>329</v>
      </c>
      <c r="B15" s="403">
        <v>631000000</v>
      </c>
      <c r="C15" s="404">
        <v>637000000</v>
      </c>
      <c r="D15" s="404">
        <v>2760000000</v>
      </c>
      <c r="E15" s="405">
        <v>728000000</v>
      </c>
      <c r="F15" s="403">
        <v>560000000</v>
      </c>
      <c r="G15" s="404">
        <v>662000000</v>
      </c>
      <c r="H15" s="404">
        <v>749000000</v>
      </c>
      <c r="I15" s="405">
        <v>718000000</v>
      </c>
      <c r="J15" s="403">
        <v>607000000</v>
      </c>
      <c r="K15" s="404">
        <v>397000000</v>
      </c>
      <c r="L15" s="404">
        <v>620000000</v>
      </c>
      <c r="M15" s="405">
        <v>778000000</v>
      </c>
      <c r="N15" s="403">
        <v>832000000</v>
      </c>
      <c r="O15" s="404">
        <v>876000000</v>
      </c>
      <c r="P15" s="404">
        <v>1020000000</v>
      </c>
      <c r="Q15" s="405">
        <v>1115000000</v>
      </c>
      <c r="R15" s="403">
        <v>1195000000</v>
      </c>
      <c r="S15" s="404">
        <v>1257000000</v>
      </c>
      <c r="T15" s="404">
        <v>1318000000</v>
      </c>
      <c r="U15" s="405">
        <v>1276000000</v>
      </c>
      <c r="V15" s="403">
        <v>1106000000</v>
      </c>
      <c r="W15" s="404">
        <v>1217000000</v>
      </c>
      <c r="X15" s="404">
        <v>1263000000</v>
      </c>
      <c r="Y15" s="405">
        <v>1174000000</v>
      </c>
      <c r="Z15" s="403">
        <v>1090000000</v>
      </c>
      <c r="AA15" s="404">
        <v>1106000000</v>
      </c>
      <c r="AB15" s="404">
        <v>1202000000</v>
      </c>
      <c r="AC15" s="405">
        <v>932000000</v>
      </c>
      <c r="AD15" s="403">
        <v>928000000</v>
      </c>
      <c r="AE15" s="404">
        <v>866000000</v>
      </c>
      <c r="AF15" s="404">
        <v>1093000000</v>
      </c>
      <c r="AG15" s="404">
        <v>922000000</v>
      </c>
      <c r="AH15" s="404">
        <v>1680000000</v>
      </c>
      <c r="AI15" s="405">
        <v>1252000000</v>
      </c>
      <c r="AJ15" s="447"/>
      <c r="AK15" s="405">
        <f>(AU15)-SUM(AH15:AJ15)</f>
        <v>1416000000</v>
      </c>
      <c r="AL15" s="105"/>
      <c r="AM15" s="406">
        <v>4756000000</v>
      </c>
      <c r="AN15" s="406">
        <f>SUM(F15:I15)</f>
        <v>2689000000</v>
      </c>
      <c r="AO15" s="406">
        <f>SUM(J15:M15)</f>
        <v>2402000000</v>
      </c>
      <c r="AP15" s="406">
        <f>SUM(N15:Q15)</f>
        <v>3843000000</v>
      </c>
      <c r="AQ15" s="406">
        <f>SUM(R15:U15)</f>
        <v>5046000000</v>
      </c>
      <c r="AR15" s="406">
        <v>4760000000</v>
      </c>
      <c r="AS15" s="406">
        <v>4330000000</v>
      </c>
      <c r="AT15" s="406">
        <v>3809000000</v>
      </c>
      <c r="AU15" s="406">
        <f>SUM(AU7:AU14)</f>
        <v>4348000000</v>
      </c>
      <c r="AV15" s="167"/>
    </row>
    <row r="16" ht="15.833333333333334" customHeight="1">
      <c r="A16" s="410"/>
      <c r="B16" s="225"/>
      <c r="C16" s="449"/>
      <c r="D16" s="449"/>
      <c r="E16" s="170"/>
      <c r="F16" s="225"/>
      <c r="G16" s="449"/>
      <c r="H16" s="449"/>
      <c r="I16" s="170"/>
      <c r="J16" s="225"/>
      <c r="K16" s="449"/>
      <c r="L16" s="449"/>
      <c r="M16" s="170"/>
      <c r="N16" s="225"/>
      <c r="O16" s="449"/>
      <c r="P16" s="449"/>
      <c r="Q16" s="170"/>
      <c r="R16" s="225"/>
      <c r="S16" s="449"/>
      <c r="T16" s="449"/>
      <c r="U16" s="170"/>
      <c r="V16" s="225"/>
      <c r="W16" s="449"/>
      <c r="X16" s="449"/>
      <c r="Y16" s="170"/>
      <c r="Z16" s="225"/>
      <c r="AA16" s="449"/>
      <c r="AB16" s="449"/>
      <c r="AC16" s="170"/>
      <c r="AD16" s="225"/>
      <c r="AE16" s="449"/>
      <c r="AF16" s="449"/>
      <c r="AG16" s="449"/>
      <c r="AH16" s="449"/>
      <c r="AI16" s="170"/>
      <c r="AJ16" s="225"/>
      <c r="AK16" s="170"/>
      <c r="AL16" s="105"/>
      <c r="AM16" s="131"/>
      <c r="AN16" s="131"/>
      <c r="AO16" s="131"/>
      <c r="AP16" s="131"/>
      <c r="AQ16" s="131"/>
      <c r="AR16" s="131"/>
      <c r="AS16" s="131"/>
      <c r="AT16" s="131"/>
      <c r="AU16" s="131"/>
      <c r="AV16" s="167"/>
    </row>
    <row r="17" ht="28.333333333333332" customHeight="1">
      <c r="A17" t="s" s="410">
        <v>330</v>
      </c>
      <c r="B17" s="196">
        <v>-2000000</v>
      </c>
      <c r="C17" s="407">
        <v>-4000000</v>
      </c>
      <c r="D17" s="407">
        <v>-52000000</v>
      </c>
      <c r="E17" s="408">
        <v>-1000000</v>
      </c>
      <c r="F17" s="196">
        <v>-4000000</v>
      </c>
      <c r="G17" s="407">
        <v>1000000</v>
      </c>
      <c r="H17" s="407">
        <v>1000000</v>
      </c>
      <c r="I17" s="408">
        <v>1000000</v>
      </c>
      <c r="J17" s="196">
        <v>1000000</v>
      </c>
      <c r="K17" s="407">
        <v>1000000</v>
      </c>
      <c r="L17" s="407">
        <v>1000000</v>
      </c>
      <c r="M17" s="408">
        <v>1000000</v>
      </c>
      <c r="N17" s="196">
        <v>1000000</v>
      </c>
      <c r="O17" s="407">
        <v>2000000</v>
      </c>
      <c r="P17" s="407">
        <v>-3000000</v>
      </c>
      <c r="Q17" s="408">
        <v>2000000</v>
      </c>
      <c r="R17" s="196">
        <v>-12000000</v>
      </c>
      <c r="S17" s="407">
        <v>3000000</v>
      </c>
      <c r="T17" s="407">
        <v>4000000</v>
      </c>
      <c r="U17" s="408">
        <v>6000000</v>
      </c>
      <c r="V17" s="196">
        <v>2000000</v>
      </c>
      <c r="W17" s="407">
        <v>1000000</v>
      </c>
      <c r="X17" s="407">
        <v>2000000</v>
      </c>
      <c r="Y17" s="408">
        <v>2000000</v>
      </c>
      <c r="Z17" s="196">
        <v>1000000</v>
      </c>
      <c r="AA17" s="407">
        <v>3000000</v>
      </c>
      <c r="AB17" s="407">
        <v>6000000</v>
      </c>
      <c r="AC17" s="408">
        <v>2000000</v>
      </c>
      <c r="AD17" s="196">
        <v>3000000</v>
      </c>
      <c r="AE17" s="407">
        <v>28000000</v>
      </c>
      <c r="AF17" s="407">
        <v>-1000000</v>
      </c>
      <c r="AG17" s="407">
        <v>36000000</v>
      </c>
      <c r="AH17" s="407">
        <v>0</v>
      </c>
      <c r="AI17" s="408">
        <v>0</v>
      </c>
      <c r="AJ17" s="225"/>
      <c r="AK17" s="408">
        <f>(AU17)-SUM(AH17:AJ17)</f>
        <v>0</v>
      </c>
      <c r="AL17" s="105"/>
      <c r="AM17" s="144">
        <v>-59000000</v>
      </c>
      <c r="AN17" s="144">
        <f>SUM(F17:I17)</f>
        <v>-1000000</v>
      </c>
      <c r="AO17" s="144">
        <f>SUM(J17:M17)</f>
        <v>4000000</v>
      </c>
      <c r="AP17" s="144">
        <f>SUM(N17:Q17)</f>
        <v>2000000</v>
      </c>
      <c r="AQ17" s="144">
        <f>SUM(R17:U17)</f>
        <v>1000000</v>
      </c>
      <c r="AR17" s="144">
        <v>7000000</v>
      </c>
      <c r="AS17" s="144">
        <v>12000000</v>
      </c>
      <c r="AT17" s="144">
        <v>66000000</v>
      </c>
      <c r="AU17" s="144">
        <f>'Recon GAAP to non-GAAP'!AW71</f>
        <v>0</v>
      </c>
      <c r="AV17" s="167"/>
    </row>
    <row r="18" ht="15.833333333333334" customHeight="1">
      <c r="A18" t="s" s="410">
        <v>331</v>
      </c>
      <c r="B18" s="196">
        <v>0</v>
      </c>
      <c r="C18" s="407">
        <v>0</v>
      </c>
      <c r="D18" s="407">
        <v>0</v>
      </c>
      <c r="E18" s="408">
        <v>0</v>
      </c>
      <c r="F18" s="196">
        <v>0</v>
      </c>
      <c r="G18" s="407">
        <v>0</v>
      </c>
      <c r="H18" s="407">
        <v>0</v>
      </c>
      <c r="I18" s="408">
        <v>8000000</v>
      </c>
      <c r="J18" s="196">
        <v>17000000</v>
      </c>
      <c r="K18" s="407">
        <v>0</v>
      </c>
      <c r="L18" s="407">
        <v>0</v>
      </c>
      <c r="M18" s="408">
        <v>0</v>
      </c>
      <c r="N18" s="196">
        <v>0</v>
      </c>
      <c r="O18" s="407">
        <v>0</v>
      </c>
      <c r="P18" s="407">
        <v>0</v>
      </c>
      <c r="Q18" s="408">
        <v>0</v>
      </c>
      <c r="R18" s="196">
        <v>0</v>
      </c>
      <c r="S18" s="407">
        <v>0</v>
      </c>
      <c r="T18" s="407">
        <v>0</v>
      </c>
      <c r="U18" s="408">
        <v>0</v>
      </c>
      <c r="V18" s="196">
        <v>0</v>
      </c>
      <c r="W18" s="407">
        <v>0</v>
      </c>
      <c r="X18" s="407">
        <v>0</v>
      </c>
      <c r="Y18" s="408">
        <v>0</v>
      </c>
      <c r="Z18" s="196">
        <v>0</v>
      </c>
      <c r="AA18" s="407">
        <v>0</v>
      </c>
      <c r="AB18" s="407">
        <v>0</v>
      </c>
      <c r="AC18" s="408">
        <v>0</v>
      </c>
      <c r="AD18" s="196">
        <v>0</v>
      </c>
      <c r="AE18" s="407">
        <v>0</v>
      </c>
      <c r="AF18" s="407">
        <v>0</v>
      </c>
      <c r="AG18" s="407">
        <v>0</v>
      </c>
      <c r="AH18" s="407">
        <v>0</v>
      </c>
      <c r="AI18" s="408">
        <v>0</v>
      </c>
      <c r="AJ18" s="225"/>
      <c r="AK18" s="408">
        <f>(AU18)-SUM(AH18:AJ18)</f>
        <v>0</v>
      </c>
      <c r="AL18" s="105"/>
      <c r="AM18" s="144">
        <v>0</v>
      </c>
      <c r="AN18" s="144">
        <f>SUM(F18:I18)</f>
        <v>8000000</v>
      </c>
      <c r="AO18" s="144">
        <f>SUM(J18:M18)</f>
        <v>17000000</v>
      </c>
      <c r="AP18" s="144">
        <f>SUM(N18:Q18)</f>
        <v>0</v>
      </c>
      <c r="AQ18" s="144">
        <f>SUM(R18:U18)</f>
        <v>0</v>
      </c>
      <c r="AR18" s="144">
        <v>0</v>
      </c>
      <c r="AS18" s="144">
        <v>0</v>
      </c>
      <c r="AT18" s="144">
        <v>0</v>
      </c>
      <c r="AU18" s="144">
        <v>0</v>
      </c>
      <c r="AV18" s="167"/>
    </row>
    <row r="19" ht="15.833333333333334" customHeight="1">
      <c r="A19" t="s" s="410">
        <v>332</v>
      </c>
      <c r="B19" s="225"/>
      <c r="C19" s="449"/>
      <c r="D19" s="449"/>
      <c r="E19" s="170"/>
      <c r="F19" s="225"/>
      <c r="G19" s="449"/>
      <c r="H19" s="449"/>
      <c r="I19" s="170"/>
      <c r="J19" s="225"/>
      <c r="K19" s="449"/>
      <c r="L19" s="449"/>
      <c r="M19" s="170"/>
      <c r="N19" s="225"/>
      <c r="O19" s="449"/>
      <c r="P19" s="449"/>
      <c r="Q19" s="170"/>
      <c r="R19" s="225"/>
      <c r="S19" s="449"/>
      <c r="T19" s="449"/>
      <c r="U19" s="170"/>
      <c r="V19" s="225"/>
      <c r="W19" s="449"/>
      <c r="X19" s="449"/>
      <c r="Y19" s="170"/>
      <c r="Z19" s="225"/>
      <c r="AA19" s="449"/>
      <c r="AB19" s="449"/>
      <c r="AC19" s="170"/>
      <c r="AD19" s="196">
        <v>5000000</v>
      </c>
      <c r="AE19" s="407">
        <v>0</v>
      </c>
      <c r="AF19" s="407">
        <v>0</v>
      </c>
      <c r="AG19" s="407">
        <v>0</v>
      </c>
      <c r="AH19" s="407">
        <v>0</v>
      </c>
      <c r="AI19" s="408">
        <v>0</v>
      </c>
      <c r="AJ19" s="225"/>
      <c r="AK19" s="408">
        <f>(AU19)-SUM(AH19:AJ19)</f>
        <v>0</v>
      </c>
      <c r="AL19" s="105"/>
      <c r="AM19" s="131"/>
      <c r="AN19" s="131"/>
      <c r="AO19" s="131"/>
      <c r="AP19" s="131"/>
      <c r="AQ19" s="131"/>
      <c r="AR19" s="131"/>
      <c r="AS19" s="131"/>
      <c r="AT19" s="144">
        <v>5000000</v>
      </c>
      <c r="AU19" s="144">
        <v>0</v>
      </c>
      <c r="AV19" s="167"/>
    </row>
    <row r="20" ht="15.833333333333334" customHeight="1">
      <c r="A20" t="s" s="410">
        <v>333</v>
      </c>
      <c r="B20" s="196">
        <v>1000000</v>
      </c>
      <c r="C20" s="407">
        <v>-1000000</v>
      </c>
      <c r="D20" s="407">
        <v>5000000</v>
      </c>
      <c r="E20" s="408">
        <v>1000000</v>
      </c>
      <c r="F20" s="196">
        <v>25000000</v>
      </c>
      <c r="G20" s="407">
        <v>5000000</v>
      </c>
      <c r="H20" s="407">
        <v>-1000000</v>
      </c>
      <c r="I20" s="408">
        <v>-1000000</v>
      </c>
      <c r="J20" s="196">
        <v>11000000</v>
      </c>
      <c r="K20" s="407">
        <v>8000000</v>
      </c>
      <c r="L20" s="407">
        <v>21000000</v>
      </c>
      <c r="M20" s="408">
        <v>38000000</v>
      </c>
      <c r="N20" s="196">
        <v>0</v>
      </c>
      <c r="O20" s="407">
        <v>1000000</v>
      </c>
      <c r="P20" s="407">
        <v>0</v>
      </c>
      <c r="Q20" s="408">
        <v>0</v>
      </c>
      <c r="R20" s="196">
        <v>-1000000</v>
      </c>
      <c r="S20" s="407">
        <v>-4000000</v>
      </c>
      <c r="T20" s="407">
        <v>0</v>
      </c>
      <c r="U20" s="408">
        <v>-2000000</v>
      </c>
      <c r="V20" s="196">
        <v>18000000</v>
      </c>
      <c r="W20" s="407">
        <v>0</v>
      </c>
      <c r="X20" s="407">
        <v>-4000000</v>
      </c>
      <c r="Y20" s="408">
        <v>84000000</v>
      </c>
      <c r="Z20" s="196">
        <v>7000000</v>
      </c>
      <c r="AA20" s="407">
        <v>6000000</v>
      </c>
      <c r="AB20" s="407">
        <v>0</v>
      </c>
      <c r="AC20" s="408">
        <v>112000000</v>
      </c>
      <c r="AD20" s="196">
        <v>14000000</v>
      </c>
      <c r="AE20" s="407">
        <v>67000000</v>
      </c>
      <c r="AF20" s="407">
        <v>3000000</v>
      </c>
      <c r="AG20" s="407">
        <v>177000000</v>
      </c>
      <c r="AH20" s="407">
        <v>2000000</v>
      </c>
      <c r="AI20" s="408">
        <v>-8000000</v>
      </c>
      <c r="AJ20" s="225"/>
      <c r="AK20" s="408">
        <f>(AU20)-SUM(AH20:AJ20)</f>
        <v>-5000000</v>
      </c>
      <c r="AL20" s="105"/>
      <c r="AM20" s="144">
        <v>6000000</v>
      </c>
      <c r="AN20" s="144">
        <f>SUM(F20:I20)</f>
        <v>28000000</v>
      </c>
      <c r="AO20" s="144">
        <f>SUM(J20:M20)</f>
        <v>78000000</v>
      </c>
      <c r="AP20" s="144">
        <f>SUM(N20:Q20)</f>
        <v>1000000</v>
      </c>
      <c r="AQ20" s="144">
        <f>SUM(R20:U20)</f>
        <v>-7000000</v>
      </c>
      <c r="AR20" s="144">
        <v>98000000</v>
      </c>
      <c r="AS20" s="144">
        <v>125000000</v>
      </c>
      <c r="AT20" s="144">
        <v>261000000</v>
      </c>
      <c r="AU20" s="144">
        <f>-'Recon GAAP to non-GAAP'!AW94</f>
        <v>-11000000</v>
      </c>
      <c r="AV20" s="167"/>
    </row>
    <row r="21" ht="15.833333333333334" customHeight="1">
      <c r="A21" t="s" s="410">
        <v>32</v>
      </c>
      <c r="B21" s="196">
        <v>69000000</v>
      </c>
      <c r="C21" s="407">
        <v>69000000</v>
      </c>
      <c r="D21" s="407">
        <v>83000000</v>
      </c>
      <c r="E21" s="408">
        <v>93000000</v>
      </c>
      <c r="F21" s="196">
        <v>86000000</v>
      </c>
      <c r="G21" s="407">
        <v>87000000</v>
      </c>
      <c r="H21" s="407">
        <v>84000000</v>
      </c>
      <c r="I21" s="408">
        <v>89000000</v>
      </c>
      <c r="J21" s="196">
        <v>107000000</v>
      </c>
      <c r="K21" s="407">
        <v>105000000</v>
      </c>
      <c r="L21" s="407">
        <v>83000000</v>
      </c>
      <c r="M21" s="408">
        <v>89000000</v>
      </c>
      <c r="N21" s="196">
        <v>91000000</v>
      </c>
      <c r="O21" s="407">
        <v>93000000</v>
      </c>
      <c r="P21" s="407">
        <v>81000000</v>
      </c>
      <c r="Q21" s="408">
        <v>88000000</v>
      </c>
      <c r="R21" s="196">
        <v>89000000</v>
      </c>
      <c r="S21" s="407">
        <v>89000000</v>
      </c>
      <c r="T21" s="407">
        <v>89000000</v>
      </c>
      <c r="U21" s="408">
        <v>97000000</v>
      </c>
      <c r="V21" s="196">
        <v>99000000</v>
      </c>
      <c r="W21" s="407">
        <v>102000000</v>
      </c>
      <c r="X21" s="407">
        <v>103000000</v>
      </c>
      <c r="Y21" s="408">
        <v>107000000</v>
      </c>
      <c r="Z21" s="196">
        <v>115000000</v>
      </c>
      <c r="AA21" s="407">
        <v>114000000</v>
      </c>
      <c r="AB21" s="407">
        <v>115000000</v>
      </c>
      <c r="AC21" s="408">
        <v>117000000</v>
      </c>
      <c r="AD21" s="196">
        <v>127000000</v>
      </c>
      <c r="AE21" s="407">
        <v>117000000</v>
      </c>
      <c r="AF21" s="407">
        <v>118000000</v>
      </c>
      <c r="AG21" s="407">
        <v>100000000</v>
      </c>
      <c r="AH21" s="407">
        <v>109000000</v>
      </c>
      <c r="AI21" s="408">
        <v>105000000</v>
      </c>
      <c r="AJ21" s="225"/>
      <c r="AK21" s="408">
        <f>(AU21)-SUM(AH21:AJ21)</f>
        <v>114000000</v>
      </c>
      <c r="AL21" s="105"/>
      <c r="AM21" s="144">
        <v>314000000</v>
      </c>
      <c r="AN21" s="144">
        <f>SUM(F21:I21)</f>
        <v>346000000</v>
      </c>
      <c r="AO21" s="144">
        <f>SUM(J21:M21)</f>
        <v>384000000</v>
      </c>
      <c r="AP21" s="144">
        <f>SUM(N21:Q21)</f>
        <v>353000000</v>
      </c>
      <c r="AQ21" s="144">
        <f>SUM(R21:U21)</f>
        <v>364000000</v>
      </c>
      <c r="AR21" s="144">
        <v>411000000</v>
      </c>
      <c r="AS21" s="144">
        <v>461000000</v>
      </c>
      <c r="AT21" s="144">
        <v>462000000</v>
      </c>
      <c r="AU21" s="144">
        <f>-'Recon GAAP to non-GAAP'!AW95</f>
        <v>328000000</v>
      </c>
      <c r="AV21" s="167"/>
    </row>
    <row r="22" ht="15.833333333333334" customHeight="1">
      <c r="A22" t="s" s="410">
        <v>334</v>
      </c>
      <c r="B22" s="196">
        <v>26000000</v>
      </c>
      <c r="C22" s="407">
        <v>25000000</v>
      </c>
      <c r="D22" s="407">
        <v>-1914000000</v>
      </c>
      <c r="E22" s="408">
        <v>15000000</v>
      </c>
      <c r="F22" s="196">
        <v>13000000</v>
      </c>
      <c r="G22" s="407">
        <v>10000000</v>
      </c>
      <c r="H22" s="407">
        <v>6000000</v>
      </c>
      <c r="I22" s="408">
        <v>4000000</v>
      </c>
      <c r="J22" s="196">
        <v>4000000</v>
      </c>
      <c r="K22" s="407">
        <v>3000000</v>
      </c>
      <c r="L22" s="407">
        <v>1000000</v>
      </c>
      <c r="M22" s="408">
        <v>0</v>
      </c>
      <c r="N22" s="196">
        <v>0</v>
      </c>
      <c r="O22" s="407">
        <v>0</v>
      </c>
      <c r="P22" s="407">
        <v>0</v>
      </c>
      <c r="Q22" s="408">
        <v>0</v>
      </c>
      <c r="R22" s="196">
        <v>0</v>
      </c>
      <c r="S22" s="407">
        <v>0</v>
      </c>
      <c r="T22" s="407">
        <v>0</v>
      </c>
      <c r="U22" s="408">
        <v>0</v>
      </c>
      <c r="V22" s="196">
        <v>0</v>
      </c>
      <c r="W22" s="407">
        <v>0</v>
      </c>
      <c r="X22" s="407">
        <v>0</v>
      </c>
      <c r="Y22" s="408">
        <v>0</v>
      </c>
      <c r="Z22" s="196">
        <v>0</v>
      </c>
      <c r="AA22" s="407">
        <v>0</v>
      </c>
      <c r="AB22" s="407">
        <v>0</v>
      </c>
      <c r="AC22" s="408">
        <v>0</v>
      </c>
      <c r="AD22" s="196">
        <v>0</v>
      </c>
      <c r="AE22" s="407">
        <v>0</v>
      </c>
      <c r="AF22" s="407">
        <v>0</v>
      </c>
      <c r="AG22" s="407">
        <v>0</v>
      </c>
      <c r="AH22" s="407">
        <v>0</v>
      </c>
      <c r="AI22" s="408">
        <v>0</v>
      </c>
      <c r="AJ22" s="225"/>
      <c r="AK22" s="408">
        <f>(AU22)-SUM(AH22:AJ22)</f>
        <v>0</v>
      </c>
      <c r="AL22" s="105"/>
      <c r="AM22" s="144">
        <v>-1848000000</v>
      </c>
      <c r="AN22" s="144">
        <f>SUM(F22:I22)</f>
        <v>33000000</v>
      </c>
      <c r="AO22" s="144">
        <f>SUM(J22:M22)</f>
        <v>8000000</v>
      </c>
      <c r="AP22" s="144">
        <f>SUM(N22:Q22)</f>
        <v>0</v>
      </c>
      <c r="AQ22" s="144">
        <f>SUM(R22:U22)</f>
        <v>0</v>
      </c>
      <c r="AR22" s="144">
        <v>0</v>
      </c>
      <c r="AS22" s="144">
        <v>0</v>
      </c>
      <c r="AT22" s="144">
        <v>0</v>
      </c>
      <c r="AU22" s="144">
        <f>-'Recon GAAP to non-GAAP'!AW96</f>
        <v>0</v>
      </c>
      <c r="AV22" s="167"/>
    </row>
    <row r="23" ht="15.833333333333334" customHeight="1">
      <c r="A23" t="s" s="252">
        <v>335</v>
      </c>
      <c r="B23" s="196">
        <v>1000000</v>
      </c>
      <c r="C23" s="407">
        <v>4000000</v>
      </c>
      <c r="D23" s="407">
        <v>-36000000</v>
      </c>
      <c r="E23" s="408">
        <v>13000000</v>
      </c>
      <c r="F23" s="196">
        <v>6000000</v>
      </c>
      <c r="G23" s="407">
        <v>4000000</v>
      </c>
      <c r="H23" s="407">
        <v>-17000000</v>
      </c>
      <c r="I23" s="408">
        <v>4000000</v>
      </c>
      <c r="J23" s="196">
        <v>-107000000</v>
      </c>
      <c r="K23" s="407">
        <v>3000000</v>
      </c>
      <c r="L23" s="407">
        <v>2000000</v>
      </c>
      <c r="M23" s="408">
        <v>1000000</v>
      </c>
      <c r="N23" s="196">
        <v>11000000</v>
      </c>
      <c r="O23" s="407">
        <v>4000000</v>
      </c>
      <c r="P23" s="407">
        <v>8000000</v>
      </c>
      <c r="Q23" s="408">
        <v>10000000</v>
      </c>
      <c r="R23" s="196">
        <v>8000000</v>
      </c>
      <c r="S23" s="407">
        <v>16000000</v>
      </c>
      <c r="T23" s="407">
        <v>33000000</v>
      </c>
      <c r="U23" s="408">
        <v>8000000</v>
      </c>
      <c r="V23" s="196">
        <v>42000000</v>
      </c>
      <c r="W23" s="407">
        <v>21000000</v>
      </c>
      <c r="X23" s="407">
        <v>27000000</v>
      </c>
      <c r="Y23" s="408">
        <v>44000000</v>
      </c>
      <c r="Z23" s="196">
        <v>39000000</v>
      </c>
      <c r="AA23" s="407">
        <v>14000000</v>
      </c>
      <c r="AB23" s="407">
        <v>6000000</v>
      </c>
      <c r="AC23" s="408">
        <v>77000000</v>
      </c>
      <c r="AD23" s="196">
        <v>-4000000</v>
      </c>
      <c r="AE23" s="407">
        <v>25000000</v>
      </c>
      <c r="AF23" s="407">
        <v>19000000</v>
      </c>
      <c r="AG23" s="407">
        <v>84000000</v>
      </c>
      <c r="AH23" s="407">
        <v>-605000000</v>
      </c>
      <c r="AI23" s="408">
        <v>20000000</v>
      </c>
      <c r="AJ23" s="225"/>
      <c r="AK23" s="408">
        <f>(AU23)-SUM(AH23:AJ23)</f>
        <v>22000000</v>
      </c>
      <c r="AL23" s="105"/>
      <c r="AM23" s="144">
        <v>-18000000</v>
      </c>
      <c r="AN23" s="144">
        <f>SUM(F23:I23)</f>
        <v>-3000000</v>
      </c>
      <c r="AO23" s="144">
        <f>SUM(J23:M23)</f>
        <v>-101000000</v>
      </c>
      <c r="AP23" s="144">
        <f>SUM(N23:Q23)</f>
        <v>33000000</v>
      </c>
      <c r="AQ23" s="144">
        <f>SUM(R23:U23)</f>
        <v>65000000</v>
      </c>
      <c r="AR23" s="144">
        <v>134000000</v>
      </c>
      <c r="AS23" s="144">
        <v>136000000</v>
      </c>
      <c r="AT23" s="144">
        <v>124000000</v>
      </c>
      <c r="AU23" s="144">
        <f>-'Recon GAAP to non-GAAP'!AW97-AU30</f>
        <v>-563000000</v>
      </c>
      <c r="AV23" s="167"/>
    </row>
    <row r="24" ht="15.833333333333334" customHeight="1">
      <c r="A24" t="s" s="252">
        <v>336</v>
      </c>
      <c r="B24" s="196">
        <v>0</v>
      </c>
      <c r="C24" s="407">
        <v>0</v>
      </c>
      <c r="D24" s="407">
        <v>0</v>
      </c>
      <c r="E24" s="408">
        <v>0</v>
      </c>
      <c r="F24" s="196">
        <v>0</v>
      </c>
      <c r="G24" s="407">
        <v>0</v>
      </c>
      <c r="H24" s="407">
        <v>0</v>
      </c>
      <c r="I24" s="408">
        <v>0</v>
      </c>
      <c r="J24" s="196">
        <v>0</v>
      </c>
      <c r="K24" s="407">
        <v>0</v>
      </c>
      <c r="L24" s="407">
        <v>0</v>
      </c>
      <c r="M24" s="408">
        <v>0</v>
      </c>
      <c r="N24" s="196">
        <v>0</v>
      </c>
      <c r="O24" s="407">
        <v>0</v>
      </c>
      <c r="P24" s="407">
        <v>0</v>
      </c>
      <c r="Q24" s="408">
        <v>0</v>
      </c>
      <c r="R24" s="196">
        <v>0</v>
      </c>
      <c r="S24" s="407">
        <v>0</v>
      </c>
      <c r="T24" s="407">
        <v>0</v>
      </c>
      <c r="U24" s="408">
        <v>0</v>
      </c>
      <c r="V24" s="196">
        <v>0</v>
      </c>
      <c r="W24" s="407">
        <v>0</v>
      </c>
      <c r="X24" s="407">
        <v>0</v>
      </c>
      <c r="Y24" s="408">
        <v>0</v>
      </c>
      <c r="Z24" s="196">
        <v>0</v>
      </c>
      <c r="AA24" s="407">
        <v>0</v>
      </c>
      <c r="AB24" s="407">
        <v>0</v>
      </c>
      <c r="AC24" s="408">
        <v>0</v>
      </c>
      <c r="AD24" s="196">
        <v>0</v>
      </c>
      <c r="AE24" s="449"/>
      <c r="AF24" s="449"/>
      <c r="AG24" s="449"/>
      <c r="AH24" s="449"/>
      <c r="AI24" s="170"/>
      <c r="AJ24" s="225"/>
      <c r="AK24" s="170"/>
      <c r="AL24" s="105"/>
      <c r="AM24" s="144">
        <v>0</v>
      </c>
      <c r="AN24" s="144">
        <f>SUM(F24:I24)</f>
        <v>0</v>
      </c>
      <c r="AO24" s="144">
        <f>SUM(J24:M24)</f>
        <v>0</v>
      </c>
      <c r="AP24" s="144">
        <f>SUM(N24:Q24)</f>
        <v>0</v>
      </c>
      <c r="AQ24" s="144">
        <f>SUM(R24:U24)</f>
        <v>0</v>
      </c>
      <c r="AR24" s="144">
        <v>0</v>
      </c>
      <c r="AS24" s="144">
        <v>0</v>
      </c>
      <c r="AT24" s="144">
        <v>0</v>
      </c>
      <c r="AU24" s="144">
        <f>-'Recon GAAP to non-GAAP'!AW98</f>
        <v>0</v>
      </c>
      <c r="AV24" s="167"/>
    </row>
    <row r="25" ht="15.833333333333334" customHeight="1">
      <c r="A25" s="105"/>
      <c r="B25" s="225"/>
      <c r="C25" s="449"/>
      <c r="D25" s="449"/>
      <c r="E25" s="170"/>
      <c r="F25" s="225"/>
      <c r="G25" s="449"/>
      <c r="H25" s="449"/>
      <c r="I25" s="170"/>
      <c r="J25" s="225"/>
      <c r="K25" s="449"/>
      <c r="L25" s="449"/>
      <c r="M25" s="170"/>
      <c r="N25" s="225"/>
      <c r="O25" s="449"/>
      <c r="P25" s="449"/>
      <c r="Q25" s="170"/>
      <c r="R25" s="225"/>
      <c r="S25" s="449"/>
      <c r="T25" s="449"/>
      <c r="U25" s="170"/>
      <c r="V25" s="225"/>
      <c r="W25" s="449"/>
      <c r="X25" s="449"/>
      <c r="Y25" s="170"/>
      <c r="Z25" s="225"/>
      <c r="AA25" s="449"/>
      <c r="AB25" s="449"/>
      <c r="AC25" s="170"/>
      <c r="AD25" s="225"/>
      <c r="AE25" s="449"/>
      <c r="AF25" s="449"/>
      <c r="AG25" s="449"/>
      <c r="AH25" s="449"/>
      <c r="AI25" s="170"/>
      <c r="AJ25" s="225"/>
      <c r="AK25" s="170"/>
      <c r="AL25" s="105"/>
      <c r="AM25" s="131"/>
      <c r="AN25" s="131"/>
      <c r="AO25" s="131"/>
      <c r="AP25" s="131"/>
      <c r="AQ25" s="131"/>
      <c r="AR25" s="131"/>
      <c r="AS25" s="131"/>
      <c r="AT25" s="131"/>
      <c r="AU25" s="131"/>
      <c r="AV25" s="167"/>
    </row>
    <row r="26" ht="15.833333333333334" customHeight="1">
      <c r="A26" t="s" s="402">
        <v>337</v>
      </c>
      <c r="B26" s="403">
        <v>726000000</v>
      </c>
      <c r="C26" s="404">
        <v>730000000</v>
      </c>
      <c r="D26" s="404">
        <v>846000000</v>
      </c>
      <c r="E26" s="405">
        <v>849000000</v>
      </c>
      <c r="F26" s="403">
        <v>686000000</v>
      </c>
      <c r="G26" s="404">
        <v>769000000</v>
      </c>
      <c r="H26" s="404">
        <v>822000000</v>
      </c>
      <c r="I26" s="405">
        <v>823000000</v>
      </c>
      <c r="J26" s="403">
        <v>640000000</v>
      </c>
      <c r="K26" s="404">
        <v>517000000</v>
      </c>
      <c r="L26" s="404">
        <v>728000000</v>
      </c>
      <c r="M26" s="405">
        <v>907000000</v>
      </c>
      <c r="N26" s="403">
        <v>935000000</v>
      </c>
      <c r="O26" s="404">
        <v>976000000</v>
      </c>
      <c r="P26" s="404">
        <v>1106000000</v>
      </c>
      <c r="Q26" s="405">
        <v>1215000000</v>
      </c>
      <c r="R26" s="403">
        <v>1279000000</v>
      </c>
      <c r="S26" s="404">
        <v>1361000000</v>
      </c>
      <c r="T26" s="404">
        <v>1444000000</v>
      </c>
      <c r="U26" s="405">
        <v>1385000000</v>
      </c>
      <c r="V26" s="403">
        <v>1267000000</v>
      </c>
      <c r="W26" s="404">
        <v>1341000000</v>
      </c>
      <c r="X26" s="404">
        <v>1391000000</v>
      </c>
      <c r="Y26" s="405">
        <v>1411000000</v>
      </c>
      <c r="Z26" s="403">
        <v>1252000000</v>
      </c>
      <c r="AA26" s="404">
        <v>1243000000</v>
      </c>
      <c r="AB26" s="404">
        <v>1329000000</v>
      </c>
      <c r="AC26" s="405">
        <v>1240000000</v>
      </c>
      <c r="AD26" s="403">
        <v>1073000000</v>
      </c>
      <c r="AE26" s="404">
        <v>1103000000</v>
      </c>
      <c r="AF26" s="404">
        <v>1232000000</v>
      </c>
      <c r="AG26" s="404">
        <v>1319000000</v>
      </c>
      <c r="AH26" s="404">
        <v>1186000000</v>
      </c>
      <c r="AI26" s="405">
        <v>1369000000</v>
      </c>
      <c r="AJ26" s="447"/>
      <c r="AK26" s="405">
        <f>(AU26)-SUM(AH26:AJ26)</f>
        <v>1547000000</v>
      </c>
      <c r="AL26" s="105"/>
      <c r="AM26" s="406">
        <v>3151000000</v>
      </c>
      <c r="AN26" s="406">
        <f>SUM(F26:I26)</f>
        <v>3100000000</v>
      </c>
      <c r="AO26" s="406">
        <f>SUM(J26:M26)</f>
        <v>2792000000</v>
      </c>
      <c r="AP26" s="406">
        <f>SUM(N26:Q26)</f>
        <v>4232000000</v>
      </c>
      <c r="AQ26" s="406">
        <f>SUM(R26:U26)</f>
        <v>5469000000</v>
      </c>
      <c r="AR26" s="406">
        <v>5410000000</v>
      </c>
      <c r="AS26" s="406">
        <v>5064000000</v>
      </c>
      <c r="AT26" s="406">
        <v>4727000000</v>
      </c>
      <c r="AU26" s="406">
        <f>SUM(AU17:AU24)+AU15</f>
        <v>4102000000</v>
      </c>
      <c r="AV26" s="167"/>
    </row>
    <row r="27" ht="15.833333333333334" customHeight="1">
      <c r="A27" t="s" s="412">
        <v>338</v>
      </c>
      <c r="B27" s="413">
        <v>3176000000</v>
      </c>
      <c r="C27" s="414">
        <v>3176000000</v>
      </c>
      <c r="D27" s="414">
        <v>3176000000</v>
      </c>
      <c r="E27" s="415">
        <v>3151000000</v>
      </c>
      <c r="F27" s="413">
        <v>3111000000</v>
      </c>
      <c r="G27" s="414">
        <v>3150000000</v>
      </c>
      <c r="H27" s="414">
        <v>3126000000</v>
      </c>
      <c r="I27" s="415">
        <v>3100000000</v>
      </c>
      <c r="J27" s="413">
        <v>3054000000</v>
      </c>
      <c r="K27" s="414">
        <v>2802000000</v>
      </c>
      <c r="L27" s="414">
        <v>2708000000</v>
      </c>
      <c r="M27" s="415">
        <v>2792000000</v>
      </c>
      <c r="N27" s="413">
        <v>3087000000</v>
      </c>
      <c r="O27" s="414">
        <v>3546000000</v>
      </c>
      <c r="P27" s="414">
        <v>3924000000</v>
      </c>
      <c r="Q27" s="415">
        <v>4232000000</v>
      </c>
      <c r="R27" s="413">
        <v>4576000000</v>
      </c>
      <c r="S27" s="414">
        <v>4961000000</v>
      </c>
      <c r="T27" s="414">
        <v>5299000000</v>
      </c>
      <c r="U27" s="415">
        <v>5469000000</v>
      </c>
      <c r="V27" s="413">
        <v>5457000000</v>
      </c>
      <c r="W27" s="414">
        <v>5437000000</v>
      </c>
      <c r="X27" s="414">
        <v>5384000000</v>
      </c>
      <c r="Y27" s="415">
        <v>5410000000</v>
      </c>
      <c r="Z27" s="413">
        <v>5395000000</v>
      </c>
      <c r="AA27" s="414">
        <v>5297000000</v>
      </c>
      <c r="AB27" s="414">
        <v>5235000000</v>
      </c>
      <c r="AC27" s="415">
        <v>5064000000</v>
      </c>
      <c r="AD27" s="413">
        <v>4885000000</v>
      </c>
      <c r="AE27" s="414">
        <v>4745000000</v>
      </c>
      <c r="AF27" s="414">
        <v>4648000000</v>
      </c>
      <c r="AG27" s="414">
        <v>4727000000</v>
      </c>
      <c r="AH27" s="414">
        <v>4840000000</v>
      </c>
      <c r="AI27" s="415">
        <v>5106000000</v>
      </c>
      <c r="AJ27" s="450"/>
      <c r="AK27" s="415">
        <f>SUM(AG26:AK26)</f>
        <v>5421000000</v>
      </c>
      <c r="AL27" s="105"/>
      <c r="AM27" s="416">
        <v>3151000000</v>
      </c>
      <c r="AN27" s="416">
        <f>+AN26</f>
        <v>3100000000</v>
      </c>
      <c r="AO27" s="416">
        <f>AO26</f>
        <v>2792000000</v>
      </c>
      <c r="AP27" s="416">
        <f>AP26</f>
        <v>4232000000</v>
      </c>
      <c r="AQ27" s="416">
        <f>AQ26</f>
        <v>5469000000</v>
      </c>
      <c r="AR27" s="416">
        <v>5410000000</v>
      </c>
      <c r="AS27" s="416">
        <v>5064000000</v>
      </c>
      <c r="AT27" s="416">
        <v>4727000000</v>
      </c>
      <c r="AU27" s="416">
        <f>AU26</f>
        <v>4102000000</v>
      </c>
      <c r="AV27" s="167"/>
    </row>
    <row r="28" ht="14.166666666666666" customHeight="1">
      <c r="A28" t="s" s="123">
        <v>339</v>
      </c>
      <c r="B28" s="123"/>
      <c r="C28" s="123"/>
      <c r="D28" s="123"/>
      <c r="E28" s="123"/>
      <c r="F28" s="123"/>
      <c r="G28" s="123"/>
      <c r="H28" s="123"/>
      <c r="I28" s="123"/>
      <c r="J28" s="123"/>
      <c r="K28" s="123"/>
      <c r="L28" s="123"/>
      <c r="M28" s="123"/>
      <c r="N28" s="123"/>
      <c r="O28" s="123"/>
      <c r="P28" s="123"/>
      <c r="Q28" s="123"/>
      <c r="R28" s="123"/>
      <c r="S28" s="123"/>
      <c r="T28" s="123"/>
      <c r="U28" s="123"/>
      <c r="V28" s="123"/>
      <c r="W28" s="417"/>
      <c r="X28" s="417"/>
      <c r="Y28" s="417"/>
      <c r="Z28" s="417"/>
      <c r="AA28" s="417"/>
      <c r="AB28" s="417"/>
      <c r="AC28" s="417"/>
      <c r="AD28" s="417"/>
      <c r="AE28" s="417"/>
      <c r="AF28" s="417"/>
      <c r="AG28" s="417"/>
      <c r="AH28" s="417"/>
      <c r="AI28" s="417"/>
      <c r="AJ28" s="417"/>
      <c r="AK28" s="417"/>
      <c r="AM28" s="417"/>
      <c r="AN28" s="417"/>
      <c r="AO28" s="417"/>
      <c r="AP28" s="417"/>
      <c r="AQ28" s="417"/>
      <c r="AR28" s="417"/>
      <c r="AS28" s="417"/>
      <c r="AT28" s="417"/>
      <c r="AU28" s="417"/>
    </row>
    <row r="29" ht="14.166666666666666" customHeight="1">
      <c r="A29" t="s" s="214">
        <v>340</v>
      </c>
      <c r="B29" s="418">
        <v>0</v>
      </c>
      <c r="C29" s="418">
        <v>0</v>
      </c>
      <c r="D29" s="418">
        <v>0</v>
      </c>
      <c r="E29" s="418">
        <v>0</v>
      </c>
      <c r="F29" s="418">
        <v>0</v>
      </c>
      <c r="G29" s="418">
        <v>0</v>
      </c>
      <c r="H29" s="418">
        <v>0</v>
      </c>
      <c r="I29" s="418">
        <v>0</v>
      </c>
      <c r="J29" s="418">
        <v>0</v>
      </c>
      <c r="K29" s="418">
        <v>0</v>
      </c>
      <c r="L29" s="418">
        <v>0</v>
      </c>
      <c r="M29" s="418">
        <v>0</v>
      </c>
      <c r="N29" s="418">
        <v>0</v>
      </c>
      <c r="O29" s="418">
        <v>0</v>
      </c>
      <c r="P29" s="418">
        <v>0</v>
      </c>
      <c r="Q29" s="418">
        <v>0</v>
      </c>
      <c r="R29" s="418">
        <v>0</v>
      </c>
      <c r="S29" s="418">
        <v>0</v>
      </c>
      <c r="T29" s="418">
        <v>0</v>
      </c>
      <c r="U29" s="418">
        <v>0</v>
      </c>
      <c r="V29" s="418">
        <v>0</v>
      </c>
      <c r="W29" s="418">
        <v>0</v>
      </c>
      <c r="X29" s="418">
        <v>0</v>
      </c>
      <c r="Y29" s="418">
        <v>0</v>
      </c>
      <c r="Z29" s="418">
        <v>0</v>
      </c>
      <c r="AA29" s="418">
        <v>0</v>
      </c>
      <c r="AB29" s="418">
        <v>0</v>
      </c>
      <c r="AC29" s="418">
        <v>0</v>
      </c>
      <c r="AD29" s="418">
        <v>0</v>
      </c>
      <c r="AE29" s="418">
        <v>0</v>
      </c>
      <c r="AF29" s="418">
        <v>0</v>
      </c>
      <c r="AG29" s="418">
        <v>0</v>
      </c>
      <c r="AH29" s="418">
        <v>0</v>
      </c>
      <c r="AI29" s="418">
        <v>0</v>
      </c>
      <c r="AK29" s="418">
        <v>0</v>
      </c>
      <c r="AM29" s="418">
        <v>0</v>
      </c>
      <c r="AN29" s="418">
        <f>SUM(F29:I29)</f>
        <v>0</v>
      </c>
      <c r="AO29" s="418">
        <f>SUM(J29:M29)</f>
        <v>0</v>
      </c>
      <c r="AP29" s="418">
        <f>SUM(N29:Q29)</f>
        <v>0</v>
      </c>
      <c r="AQ29" s="418">
        <f>SUM(R29:U29)</f>
        <v>0</v>
      </c>
      <c r="AR29" s="418">
        <v>0</v>
      </c>
      <c r="AS29" s="418">
        <v>0</v>
      </c>
      <c r="AT29" s="418">
        <v>0</v>
      </c>
      <c r="AU29" s="418">
        <v>0</v>
      </c>
    </row>
    <row r="30" ht="14.166666666666666" customHeight="1">
      <c r="A30" t="s" s="214">
        <v>341</v>
      </c>
      <c r="B30" s="418">
        <v>0</v>
      </c>
      <c r="C30" s="418">
        <v>0</v>
      </c>
      <c r="D30" s="418">
        <v>0</v>
      </c>
      <c r="E30" s="418">
        <v>0</v>
      </c>
      <c r="F30" s="418">
        <v>0</v>
      </c>
      <c r="G30" s="418">
        <v>0</v>
      </c>
      <c r="H30" s="418">
        <v>0</v>
      </c>
      <c r="I30" s="418">
        <v>0</v>
      </c>
      <c r="J30" s="418">
        <v>0</v>
      </c>
      <c r="K30" s="418">
        <v>0</v>
      </c>
      <c r="L30" s="418">
        <v>6000000</v>
      </c>
      <c r="M30" s="418">
        <v>2000000</v>
      </c>
      <c r="N30" s="418">
        <v>0</v>
      </c>
      <c r="O30" s="418">
        <v>0</v>
      </c>
      <c r="P30" s="418">
        <v>0</v>
      </c>
      <c r="Q30" s="418">
        <v>0</v>
      </c>
      <c r="R30" s="418">
        <v>0</v>
      </c>
      <c r="S30" s="418">
        <v>0</v>
      </c>
      <c r="T30" s="418">
        <v>0</v>
      </c>
      <c r="U30" s="418">
        <v>0</v>
      </c>
      <c r="V30" s="418">
        <v>2000000</v>
      </c>
      <c r="W30" s="418">
        <v>0</v>
      </c>
      <c r="X30" s="418">
        <v>0</v>
      </c>
      <c r="Y30" s="418">
        <v>0</v>
      </c>
      <c r="Z30" s="418">
        <v>0</v>
      </c>
      <c r="AA30" s="418">
        <v>0</v>
      </c>
      <c r="AB30" s="418">
        <v>0</v>
      </c>
      <c r="AC30" s="418">
        <v>45000000</v>
      </c>
      <c r="AD30" s="418">
        <v>4000000</v>
      </c>
      <c r="AE30" s="418">
        <v>7000000</v>
      </c>
      <c r="AF30" s="418">
        <v>0</v>
      </c>
      <c r="AG30" s="418">
        <v>8000000</v>
      </c>
      <c r="AH30" s="418">
        <v>3000000</v>
      </c>
      <c r="AI30" s="418">
        <v>4000000</v>
      </c>
      <c r="AK30" s="418">
        <f>(AU30)-SUM(AH30:AJ30)</f>
        <v>11000000</v>
      </c>
      <c r="AM30" s="418">
        <v>0</v>
      </c>
      <c r="AN30" s="418">
        <f>SUM(F30:I30)</f>
        <v>0</v>
      </c>
      <c r="AO30" s="418">
        <f>SUM(J30:M30)</f>
        <v>8000000</v>
      </c>
      <c r="AP30" s="418">
        <f>SUM(N30:Q30)</f>
        <v>0</v>
      </c>
      <c r="AQ30" s="418">
        <f>SUM(R30:U30)</f>
        <v>0</v>
      </c>
      <c r="AR30" s="418">
        <v>2000000</v>
      </c>
      <c r="AS30" s="418">
        <v>45000000</v>
      </c>
      <c r="AT30" s="418">
        <v>19000000</v>
      </c>
      <c r="AU30" s="419">
        <v>18000000</v>
      </c>
    </row>
    <row r="31" ht="14.166666666666666" customHeight="1">
      <c r="AI31" s="420"/>
    </row>
    <row r="32" ht="14.166666666666666" customHeight="1">
      <c r="AI32" s="22"/>
    </row>
    <row r="33" ht="14.166666666666666" customHeight="1">
      <c r="AI33" s="22"/>
    </row>
    <row r="34" ht="17.5" customHeight="1">
      <c r="A34" t="s" s="23">
        <v>342</v>
      </c>
      <c r="AI34" s="24"/>
    </row>
    <row r="35" ht="15" customHeight="1">
      <c r="A35" t="s" s="124">
        <v>50</v>
      </c>
      <c r="B35" t="s" s="125">
        <v>51</v>
      </c>
      <c r="C35" t="s" s="126">
        <v>52</v>
      </c>
      <c r="D35" t="s" s="126">
        <v>53</v>
      </c>
      <c r="E35" t="s" s="127">
        <v>54</v>
      </c>
      <c r="F35" t="s" s="125">
        <v>55</v>
      </c>
      <c r="G35" t="s" s="126">
        <v>56</v>
      </c>
      <c r="H35" t="s" s="126">
        <v>57</v>
      </c>
      <c r="I35" t="s" s="127">
        <v>58</v>
      </c>
      <c r="J35" t="s" s="125">
        <v>59</v>
      </c>
      <c r="K35" t="s" s="126">
        <v>60</v>
      </c>
      <c r="L35" t="s" s="126">
        <v>61</v>
      </c>
      <c r="M35" t="s" s="127">
        <v>62</v>
      </c>
      <c r="N35" t="s" s="125">
        <v>63</v>
      </c>
      <c r="O35" t="s" s="126">
        <v>64</v>
      </c>
      <c r="P35" t="s" s="126">
        <v>65</v>
      </c>
      <c r="Q35" t="s" s="127">
        <v>66</v>
      </c>
      <c r="R35" t="s" s="125">
        <v>67</v>
      </c>
      <c r="S35" t="s" s="126">
        <v>68</v>
      </c>
      <c r="T35" t="s" s="126">
        <v>69</v>
      </c>
      <c r="U35" t="s" s="127">
        <v>70</v>
      </c>
      <c r="V35" t="s" s="125">
        <v>71</v>
      </c>
      <c r="W35" t="s" s="126">
        <v>72</v>
      </c>
      <c r="X35" t="s" s="126">
        <v>73</v>
      </c>
      <c r="Y35" t="s" s="127">
        <v>74</v>
      </c>
      <c r="Z35" t="s" s="125">
        <v>75</v>
      </c>
      <c r="AA35" t="s" s="126">
        <v>76</v>
      </c>
      <c r="AB35" t="s" s="126">
        <v>77</v>
      </c>
      <c r="AC35" t="s" s="127">
        <v>78</v>
      </c>
      <c r="AD35" t="s" s="125">
        <v>79</v>
      </c>
      <c r="AE35" t="s" s="126">
        <v>80</v>
      </c>
      <c r="AF35" t="s" s="126">
        <v>81</v>
      </c>
      <c r="AG35" t="s" s="126">
        <v>82</v>
      </c>
      <c r="AH35" t="s" s="126">
        <v>83</v>
      </c>
      <c r="AI35" t="s" s="127">
        <v>84</v>
      </c>
      <c r="AJ35" s="125"/>
      <c r="AK35" t="s" s="127">
        <v>85</v>
      </c>
      <c r="AL35" s="220"/>
      <c r="AM35" s="174">
        <v>2018</v>
      </c>
      <c r="AN35" s="174">
        <v>2019</v>
      </c>
      <c r="AO35" s="174">
        <v>2020</v>
      </c>
      <c r="AP35" s="174">
        <v>2021</v>
      </c>
      <c r="AQ35" s="174">
        <v>2022</v>
      </c>
      <c r="AR35" s="174">
        <v>2023</v>
      </c>
      <c r="AS35" s="174">
        <v>2024</v>
      </c>
      <c r="AT35" s="174">
        <v>2025</v>
      </c>
      <c r="AU35" s="174">
        <v>2026</v>
      </c>
      <c r="AV35" s="167"/>
    </row>
    <row r="36" ht="14.166666666666666" customHeight="1">
      <c r="A36" s="221"/>
      <c r="B36" s="222"/>
      <c r="C36" s="446"/>
      <c r="D36" s="446"/>
      <c r="E36" s="165"/>
      <c r="F36" s="222"/>
      <c r="G36" s="446"/>
      <c r="H36" s="446"/>
      <c r="I36" s="165"/>
      <c r="J36" s="222"/>
      <c r="K36" s="446"/>
      <c r="L36" s="446"/>
      <c r="M36" s="165"/>
      <c r="N36" s="222"/>
      <c r="O36" s="446"/>
      <c r="P36" s="446"/>
      <c r="Q36" s="165"/>
      <c r="R36" s="222"/>
      <c r="S36" s="446"/>
      <c r="T36" s="446"/>
      <c r="U36" s="165"/>
      <c r="V36" s="222"/>
      <c r="W36" s="446"/>
      <c r="X36" s="446"/>
      <c r="Y36" s="165"/>
      <c r="Z36" s="222"/>
      <c r="AA36" s="446"/>
      <c r="AB36" s="446"/>
      <c r="AC36" s="165"/>
      <c r="AD36" s="222"/>
      <c r="AE36" s="446"/>
      <c r="AF36" s="446"/>
      <c r="AG36" s="446"/>
      <c r="AH36" s="446"/>
      <c r="AI36" s="165"/>
      <c r="AJ36" s="222"/>
      <c r="AK36" s="165"/>
      <c r="AL36" s="105"/>
      <c r="AM36" s="129"/>
      <c r="AN36" s="129"/>
      <c r="AO36" s="129"/>
      <c r="AP36" s="129"/>
      <c r="AQ36" s="129"/>
      <c r="AR36" s="129"/>
      <c r="AS36" s="129"/>
      <c r="AT36" s="129"/>
      <c r="AU36" s="129"/>
      <c r="AV36" s="167"/>
      <c r="AX36" t="s" s="421">
        <v>343</v>
      </c>
    </row>
    <row r="37" ht="14.166666666666666" customHeight="1">
      <c r="A37" t="s" s="402">
        <v>344</v>
      </c>
      <c r="B37" s="199">
        <v>620000000</v>
      </c>
      <c r="C37" s="422">
        <v>403000000</v>
      </c>
      <c r="D37" s="422">
        <v>2615000000</v>
      </c>
      <c r="E37" s="423">
        <v>731000000</v>
      </c>
      <c r="F37" s="199">
        <v>296000000</v>
      </c>
      <c r="G37" s="422">
        <v>517000000</v>
      </c>
      <c r="H37" s="422">
        <v>746000000</v>
      </c>
      <c r="I37" s="423">
        <v>814000000</v>
      </c>
      <c r="J37" s="199">
        <v>512000000</v>
      </c>
      <c r="K37" s="422">
        <v>414000000</v>
      </c>
      <c r="L37" s="422">
        <v>527000000</v>
      </c>
      <c r="M37" s="423">
        <v>1029000000</v>
      </c>
      <c r="N37" s="199">
        <v>732000000</v>
      </c>
      <c r="O37" s="422">
        <v>636000000</v>
      </c>
      <c r="P37" s="422">
        <v>924000000</v>
      </c>
      <c r="Q37" s="423">
        <v>785000000</v>
      </c>
      <c r="R37" s="199">
        <v>856000000</v>
      </c>
      <c r="S37" s="422">
        <v>819000000</v>
      </c>
      <c r="T37" s="422">
        <v>1144000000</v>
      </c>
      <c r="U37" s="423">
        <v>1076000000</v>
      </c>
      <c r="V37" s="199">
        <v>632000000</v>
      </c>
      <c r="W37" s="422">
        <v>756000000</v>
      </c>
      <c r="X37" s="422">
        <v>988000000</v>
      </c>
      <c r="Y37" s="423">
        <v>1137000000</v>
      </c>
      <c r="Z37" s="199">
        <v>851000000</v>
      </c>
      <c r="AA37" s="422">
        <v>761000000</v>
      </c>
      <c r="AB37" s="422">
        <v>779000000</v>
      </c>
      <c r="AC37" s="423">
        <v>391000000</v>
      </c>
      <c r="AD37" s="199">
        <v>565000000</v>
      </c>
      <c r="AE37" s="422">
        <v>779000000</v>
      </c>
      <c r="AF37" s="422">
        <v>585000000</v>
      </c>
      <c r="AG37" s="422">
        <v>891000000</v>
      </c>
      <c r="AH37" s="422">
        <v>793000000</v>
      </c>
      <c r="AI37" s="423">
        <v>860000000</v>
      </c>
      <c r="AJ37" s="451"/>
      <c r="AK37" s="423">
        <f>(AU37)-SUM(AH37:AJ37)</f>
        <v>1256000000</v>
      </c>
      <c r="AL37" s="114"/>
      <c r="AM37" s="35">
        <v>4369000000</v>
      </c>
      <c r="AN37" s="35">
        <f>SUM(F37:I37)</f>
        <v>2373000000</v>
      </c>
      <c r="AO37" s="35">
        <f>SUM(J37:M37)</f>
        <v>2482000000</v>
      </c>
      <c r="AP37" s="35">
        <f>SUM(N37:Q37)</f>
        <v>3077000000</v>
      </c>
      <c r="AQ37" s="35">
        <f>SUM(R37:U37)</f>
        <v>3895000000</v>
      </c>
      <c r="AR37" s="35">
        <v>3513000000</v>
      </c>
      <c r="AS37" s="35">
        <v>2782000000</v>
      </c>
      <c r="AT37" s="35">
        <v>2820000000</v>
      </c>
      <c r="AU37" s="35">
        <f>'Cash Flow'!AU28</f>
        <v>2909000000</v>
      </c>
      <c r="AV37" s="167"/>
    </row>
    <row r="38" ht="14.166666666666666" customHeight="1">
      <c r="A38" s="114"/>
      <c r="B38" s="451"/>
      <c r="C38" s="452"/>
      <c r="D38" s="452"/>
      <c r="E38" s="424"/>
      <c r="F38" s="451"/>
      <c r="G38" s="452"/>
      <c r="H38" s="452"/>
      <c r="I38" s="424"/>
      <c r="J38" s="451"/>
      <c r="K38" s="452"/>
      <c r="L38" s="452"/>
      <c r="M38" s="424"/>
      <c r="N38" s="451"/>
      <c r="O38" s="452"/>
      <c r="P38" s="452"/>
      <c r="Q38" s="424"/>
      <c r="R38" s="451"/>
      <c r="S38" s="452"/>
      <c r="T38" s="452"/>
      <c r="U38" s="424"/>
      <c r="V38" s="451"/>
      <c r="W38" s="452"/>
      <c r="X38" s="452"/>
      <c r="Y38" s="424"/>
      <c r="Z38" s="451"/>
      <c r="AA38" s="452"/>
      <c r="AB38" s="452"/>
      <c r="AC38" s="424"/>
      <c r="AD38" s="451"/>
      <c r="AE38" s="452"/>
      <c r="AF38" s="452"/>
      <c r="AG38" s="452"/>
      <c r="AH38" s="452"/>
      <c r="AI38" s="424"/>
      <c r="AJ38" s="451"/>
      <c r="AK38" s="424"/>
      <c r="AL38" s="114"/>
      <c r="AM38" s="114"/>
      <c r="AN38" s="114"/>
      <c r="AO38" s="114"/>
      <c r="AP38" s="114"/>
      <c r="AQ38" s="114"/>
      <c r="AR38" s="114"/>
      <c r="AS38" s="114"/>
      <c r="AT38" s="114"/>
      <c r="AU38" s="114"/>
      <c r="AV38" s="167"/>
    </row>
    <row r="39" ht="14.166666666666666" customHeight="1">
      <c r="A39" t="s" s="252">
        <v>345</v>
      </c>
      <c r="B39" s="198">
        <v>-156000000</v>
      </c>
      <c r="C39" s="425">
        <v>-129000000</v>
      </c>
      <c r="D39" s="425">
        <v>-155000000</v>
      </c>
      <c r="E39" s="426">
        <v>-170000000</v>
      </c>
      <c r="F39" s="198">
        <v>-144000000</v>
      </c>
      <c r="G39" s="425">
        <v>-106000000</v>
      </c>
      <c r="H39" s="425">
        <v>-115000000</v>
      </c>
      <c r="I39" s="426">
        <v>-138000000</v>
      </c>
      <c r="J39" s="198">
        <v>-143000000</v>
      </c>
      <c r="K39" s="425">
        <v>-74000000</v>
      </c>
      <c r="L39" s="425">
        <v>-68000000</v>
      </c>
      <c r="M39" s="426">
        <v>-103000000</v>
      </c>
      <c r="N39" s="198">
        <v>-150000000</v>
      </c>
      <c r="O39" s="425">
        <v>-150000000</v>
      </c>
      <c r="P39" s="425">
        <v>-200000000</v>
      </c>
      <c r="Q39" s="426">
        <v>-266000000</v>
      </c>
      <c r="R39" s="198">
        <v>-279000000</v>
      </c>
      <c r="S39" s="425">
        <v>-268000000</v>
      </c>
      <c r="T39" s="425">
        <v>-281000000</v>
      </c>
      <c r="U39" s="426">
        <v>-233000000</v>
      </c>
      <c r="V39" s="198">
        <v>-251000000</v>
      </c>
      <c r="W39" s="425">
        <v>-200000000</v>
      </c>
      <c r="X39" s="425">
        <v>-200000000</v>
      </c>
      <c r="Y39" s="426">
        <v>-175000000</v>
      </c>
      <c r="Z39" s="198">
        <v>-224000000</v>
      </c>
      <c r="AA39" s="425">
        <v>-184000000</v>
      </c>
      <c r="AB39" s="425">
        <v>-186000000</v>
      </c>
      <c r="AC39" s="426">
        <v>-99000000</v>
      </c>
      <c r="AD39" s="198">
        <v>-138000000</v>
      </c>
      <c r="AE39" s="425">
        <v>-83000000</v>
      </c>
      <c r="AF39" s="425">
        <v>-76000000</v>
      </c>
      <c r="AG39" s="425">
        <v>-98000000</v>
      </c>
      <c r="AH39" s="425">
        <v>-79000000</v>
      </c>
      <c r="AI39" s="426">
        <v>-69000000</v>
      </c>
      <c r="AJ39" s="233"/>
      <c r="AK39" s="426">
        <f>(AU39)-SUM(AH39:AJ39)</f>
        <v>-50000000</v>
      </c>
      <c r="AL39" s="105"/>
      <c r="AM39" s="58">
        <v>-610000000</v>
      </c>
      <c r="AN39" s="58">
        <f>SUM(F39:I39)</f>
        <v>-503000000</v>
      </c>
      <c r="AO39" s="58">
        <f>SUM(J39:M39)</f>
        <v>-388000000</v>
      </c>
      <c r="AP39" s="58">
        <f>SUM(N39:Q39)</f>
        <v>-766000000</v>
      </c>
      <c r="AQ39" s="58">
        <f>SUM(R39:U39)</f>
        <v>-1061000000</v>
      </c>
      <c r="AR39" s="58">
        <v>-826000000</v>
      </c>
      <c r="AS39" s="58">
        <v>-693000000</v>
      </c>
      <c r="AT39" s="58">
        <v>-395000000</v>
      </c>
      <c r="AU39" s="58">
        <f>'Cash Flow'!AU32+'Cash Flow'!AU35</f>
        <v>-198000000</v>
      </c>
      <c r="AV39" s="167"/>
    </row>
    <row r="40" ht="14.166666666666666" customHeight="1">
      <c r="A40" s="105"/>
      <c r="B40" s="233"/>
      <c r="C40" s="453"/>
      <c r="D40" s="453"/>
      <c r="E40" s="427"/>
      <c r="F40" s="233"/>
      <c r="G40" s="453"/>
      <c r="H40" s="453"/>
      <c r="I40" s="427"/>
      <c r="J40" s="233"/>
      <c r="K40" s="453"/>
      <c r="L40" s="453"/>
      <c r="M40" s="427"/>
      <c r="N40" s="233"/>
      <c r="O40" s="453"/>
      <c r="P40" s="453"/>
      <c r="Q40" s="427"/>
      <c r="R40" s="233"/>
      <c r="S40" s="453"/>
      <c r="T40" s="453"/>
      <c r="U40" s="427"/>
      <c r="V40" s="233"/>
      <c r="W40" s="453"/>
      <c r="X40" s="453"/>
      <c r="Y40" s="427"/>
      <c r="Z40" s="233"/>
      <c r="AA40" s="453"/>
      <c r="AB40" s="453"/>
      <c r="AC40" s="427"/>
      <c r="AD40" s="233"/>
      <c r="AE40" s="453"/>
      <c r="AF40" s="453"/>
      <c r="AG40" s="453"/>
      <c r="AH40" s="453"/>
      <c r="AI40" s="427"/>
      <c r="AJ40" s="233"/>
      <c r="AK40" s="427"/>
      <c r="AL40" s="105"/>
      <c r="AM40" s="105"/>
      <c r="AN40" s="105"/>
      <c r="AO40" s="105"/>
      <c r="AP40" s="105"/>
      <c r="AQ40" s="105"/>
      <c r="AR40" s="105"/>
      <c r="AS40" s="105"/>
      <c r="AT40" s="105"/>
      <c r="AU40" s="105"/>
      <c r="AV40" s="167"/>
    </row>
    <row r="41" ht="14.166666666666666" customHeight="1">
      <c r="A41" t="s" s="402">
        <v>346</v>
      </c>
      <c r="B41" s="428">
        <v>464000000</v>
      </c>
      <c r="C41" s="429">
        <v>274000000</v>
      </c>
      <c r="D41" s="429">
        <v>2460000000</v>
      </c>
      <c r="E41" s="430">
        <v>561000000</v>
      </c>
      <c r="F41" s="428">
        <v>152000000</v>
      </c>
      <c r="G41" s="429">
        <v>411000000</v>
      </c>
      <c r="H41" s="429">
        <v>631000000</v>
      </c>
      <c r="I41" s="430">
        <v>676000000</v>
      </c>
      <c r="J41" s="428">
        <v>369000000</v>
      </c>
      <c r="K41" s="429">
        <v>340000000</v>
      </c>
      <c r="L41" s="429">
        <v>459000000</v>
      </c>
      <c r="M41" s="430">
        <v>926000000</v>
      </c>
      <c r="N41" s="428">
        <v>582000000</v>
      </c>
      <c r="O41" s="429">
        <v>486000000</v>
      </c>
      <c r="P41" s="429">
        <v>724000000</v>
      </c>
      <c r="Q41" s="430">
        <v>519000000</v>
      </c>
      <c r="R41" s="428">
        <v>577000000</v>
      </c>
      <c r="S41" s="429">
        <v>551000000</v>
      </c>
      <c r="T41" s="429">
        <v>863000000</v>
      </c>
      <c r="U41" s="430">
        <v>843000000</v>
      </c>
      <c r="V41" s="428">
        <v>381000000</v>
      </c>
      <c r="W41" s="429">
        <v>556000000</v>
      </c>
      <c r="X41" s="429">
        <v>788000000</v>
      </c>
      <c r="Y41" s="430">
        <v>962000000</v>
      </c>
      <c r="Z41" s="428">
        <v>627000000</v>
      </c>
      <c r="AA41" s="429">
        <v>577000000</v>
      </c>
      <c r="AB41" s="429">
        <v>593000000</v>
      </c>
      <c r="AC41" s="430">
        <v>292000000</v>
      </c>
      <c r="AD41" s="428">
        <v>427000000</v>
      </c>
      <c r="AE41" s="429">
        <v>696000000</v>
      </c>
      <c r="AF41" s="429">
        <v>509000000</v>
      </c>
      <c r="AG41" s="429">
        <v>793000000</v>
      </c>
      <c r="AH41" s="429">
        <v>714000000</v>
      </c>
      <c r="AI41" s="430">
        <v>791000000</v>
      </c>
      <c r="AJ41" s="451"/>
      <c r="AK41" s="430">
        <f>(AU41)-SUM(AH41:AJ41)</f>
        <v>1206000000</v>
      </c>
      <c r="AL41" s="114"/>
      <c r="AM41" s="181">
        <v>3759000000</v>
      </c>
      <c r="AN41" s="181">
        <f>SUM(F41:I41)</f>
        <v>1870000000</v>
      </c>
      <c r="AO41" s="181">
        <f>SUM(J41:M41)</f>
        <v>2094000000</v>
      </c>
      <c r="AP41" s="181">
        <f>SUM(N41:Q41)</f>
        <v>2311000000</v>
      </c>
      <c r="AQ41" s="181">
        <f>SUM(R41:U41)</f>
        <v>2834000000</v>
      </c>
      <c r="AR41" s="181">
        <v>2687000000</v>
      </c>
      <c r="AS41" s="181">
        <v>2089000000</v>
      </c>
      <c r="AT41" s="181">
        <v>2425000000</v>
      </c>
      <c r="AU41" s="181">
        <f>SUM(AU37:AU40)</f>
        <v>2711000000</v>
      </c>
      <c r="AV41" s="167"/>
    </row>
    <row r="42" ht="15" customHeight="1">
      <c r="A42" t="s" s="431">
        <v>347</v>
      </c>
      <c r="B42" s="432">
        <v>0.204</v>
      </c>
      <c r="C42" s="433">
        <v>0.12</v>
      </c>
      <c r="D42" s="433">
        <v>1.006</v>
      </c>
      <c r="E42" s="434">
        <v>0.233</v>
      </c>
      <c r="F42" s="432">
        <v>0.073</v>
      </c>
      <c r="G42" s="433">
        <v>0.185</v>
      </c>
      <c r="H42" s="433">
        <v>0.279</v>
      </c>
      <c r="I42" s="434">
        <v>0.294</v>
      </c>
      <c r="J42" s="432">
        <v>0.183</v>
      </c>
      <c r="K42" s="433">
        <v>0.187</v>
      </c>
      <c r="L42" s="433">
        <v>0.202</v>
      </c>
      <c r="M42" s="434">
        <v>0.369</v>
      </c>
      <c r="N42" s="432">
        <v>0.227</v>
      </c>
      <c r="O42" s="433">
        <v>0.187</v>
      </c>
      <c r="P42" s="433">
        <v>0.253</v>
      </c>
      <c r="Q42" s="434">
        <v>0.171</v>
      </c>
      <c r="R42" s="432">
        <v>0.184</v>
      </c>
      <c r="S42" s="433">
        <v>0.166</v>
      </c>
      <c r="T42" s="433">
        <v>0.251</v>
      </c>
      <c r="U42" s="434">
        <v>0.255</v>
      </c>
      <c r="V42" s="432">
        <v>0.122</v>
      </c>
      <c r="W42" s="433">
        <v>0.169</v>
      </c>
      <c r="X42" s="433">
        <v>0.229</v>
      </c>
      <c r="Y42" s="434">
        <v>0.281</v>
      </c>
      <c r="Z42" s="432">
        <v>0.201</v>
      </c>
      <c r="AA42" s="433">
        <v>0.185</v>
      </c>
      <c r="AB42" s="433">
        <v>0.182</v>
      </c>
      <c r="AC42" s="434">
        <v>0.094</v>
      </c>
      <c r="AD42" s="432">
        <v>0.151</v>
      </c>
      <c r="AE42" s="433">
        <v>0.238</v>
      </c>
      <c r="AF42" s="435">
        <v>0.16</v>
      </c>
      <c r="AG42" s="433">
        <v>0.238</v>
      </c>
      <c r="AH42" s="433">
        <v>0.224457717698837</v>
      </c>
      <c r="AI42" s="434">
        <v>0.226258581235698</v>
      </c>
      <c r="AJ42" s="454"/>
      <c r="AK42" s="434">
        <f>AK41/'P&amp;L'!AK5</f>
        <v>0.318541996830428</v>
      </c>
      <c r="AL42" s="105"/>
      <c r="AM42" s="436">
        <v>0.4</v>
      </c>
      <c r="AN42" s="436">
        <v>0.211</v>
      </c>
      <c r="AO42" s="436">
        <v>0.243</v>
      </c>
      <c r="AP42" s="436">
        <v>0.209</v>
      </c>
      <c r="AQ42" s="436">
        <v>0.215</v>
      </c>
      <c r="AR42" s="436">
        <v>0.202</v>
      </c>
      <c r="AS42" s="436">
        <v>0.166</v>
      </c>
      <c r="AT42" s="437">
        <v>0.198</v>
      </c>
      <c r="AU42" s="437">
        <f>AU41/'P&amp;L'!AU5</f>
        <v>0.259103507598203</v>
      </c>
      <c r="AV42" s="167"/>
    </row>
    <row r="43" ht="14.166666666666666" customHeight="1">
      <c r="A43" s="455"/>
      <c r="B43" s="456"/>
      <c r="C43" s="457"/>
      <c r="D43" s="457"/>
      <c r="E43" s="438"/>
      <c r="F43" s="456"/>
      <c r="G43" s="457"/>
      <c r="H43" s="457"/>
      <c r="I43" s="438"/>
      <c r="J43" s="456"/>
      <c r="K43" s="457"/>
      <c r="L43" s="457"/>
      <c r="M43" s="438"/>
      <c r="N43" s="456"/>
      <c r="O43" s="457"/>
      <c r="P43" s="457"/>
      <c r="Q43" s="438"/>
      <c r="R43" s="456"/>
      <c r="S43" s="457"/>
      <c r="T43" s="457"/>
      <c r="U43" s="438"/>
      <c r="V43" s="456"/>
      <c r="W43" s="457"/>
      <c r="X43" s="457"/>
      <c r="Y43" s="438"/>
      <c r="Z43" s="456"/>
      <c r="AA43" s="457"/>
      <c r="AB43" s="457"/>
      <c r="AC43" s="438"/>
      <c r="AD43" s="456"/>
      <c r="AE43" s="457"/>
      <c r="AF43" s="457"/>
      <c r="AG43" s="457"/>
      <c r="AH43" s="457"/>
      <c r="AI43" s="438"/>
      <c r="AJ43" s="456"/>
      <c r="AK43" s="438"/>
      <c r="AL43" s="167"/>
      <c r="AM43" s="458"/>
      <c r="AN43" s="458"/>
      <c r="AO43" s="458"/>
      <c r="AP43" s="458"/>
      <c r="AQ43" s="458"/>
      <c r="AR43" s="97"/>
      <c r="AS43" s="97"/>
      <c r="AT43" s="97"/>
      <c r="AU43" s="97"/>
    </row>
    <row r="44" ht="14.166666666666666" customHeight="1">
      <c r="A44" t="s" s="402">
        <v>348</v>
      </c>
      <c r="B44" s="428">
        <v>1897000000</v>
      </c>
      <c r="C44" s="429">
        <v>1826000000</v>
      </c>
      <c r="D44" s="429">
        <v>3804000000</v>
      </c>
      <c r="E44" s="430">
        <f>SUM(B41:E41)</f>
        <v>3759000000</v>
      </c>
      <c r="F44" s="428">
        <f>F41+E41+D41+C41</f>
        <v>3447000000</v>
      </c>
      <c r="G44" s="429">
        <f>D41+E41+F41+G41</f>
        <v>3584000000</v>
      </c>
      <c r="H44" s="429">
        <f>E41+F41+G41+H41</f>
        <v>1755000000</v>
      </c>
      <c r="I44" s="430">
        <f>F41+G41+H41+I41</f>
        <v>1870000000</v>
      </c>
      <c r="J44" s="428">
        <f>J41+I41+H41+G41</f>
        <v>2087000000</v>
      </c>
      <c r="K44" s="429">
        <f>H41+I41+J41+K41</f>
        <v>2016000000</v>
      </c>
      <c r="L44" s="429">
        <f>I41+J41+K41+L41</f>
        <v>1844000000</v>
      </c>
      <c r="M44" s="430">
        <f>J41+K41+L41+M41</f>
        <v>2094000000</v>
      </c>
      <c r="N44" s="428">
        <f>N41+M41+L41+K41</f>
        <v>2307000000</v>
      </c>
      <c r="O44" s="429">
        <f>L41+M41+N41+O41</f>
        <v>2453000000</v>
      </c>
      <c r="P44" s="429">
        <f>M41+N41+O41+P41</f>
        <v>2718000000</v>
      </c>
      <c r="Q44" s="430">
        <f>N41+O41+P41+Q41</f>
        <v>2311000000</v>
      </c>
      <c r="R44" s="428">
        <f>R41+Q41+P41+O41</f>
        <v>2306000000</v>
      </c>
      <c r="S44" s="429">
        <f>P41+Q41+R41+S41</f>
        <v>2371000000</v>
      </c>
      <c r="T44" s="429">
        <f>Q41+R41+S41+T41</f>
        <v>2510000000</v>
      </c>
      <c r="U44" s="430">
        <f>R41+S41+T41+U41</f>
        <v>2834000000</v>
      </c>
      <c r="V44" s="428">
        <v>2638000000</v>
      </c>
      <c r="W44" s="429">
        <v>2643000000</v>
      </c>
      <c r="X44" s="429">
        <v>2568000000</v>
      </c>
      <c r="Y44" s="430">
        <v>2687000000</v>
      </c>
      <c r="Z44" s="428">
        <v>2933000000</v>
      </c>
      <c r="AA44" s="429">
        <v>2954000000</v>
      </c>
      <c r="AB44" s="429">
        <v>2759000000</v>
      </c>
      <c r="AC44" s="430">
        <v>2089000000</v>
      </c>
      <c r="AD44" s="428">
        <v>1889000000</v>
      </c>
      <c r="AE44" s="429">
        <v>2008000000</v>
      </c>
      <c r="AF44" s="429">
        <v>1924000000</v>
      </c>
      <c r="AG44" s="429">
        <v>2425000000</v>
      </c>
      <c r="AH44" s="429">
        <v>2712000000</v>
      </c>
      <c r="AI44" s="430">
        <v>2807000000</v>
      </c>
      <c r="AJ44" s="451"/>
      <c r="AK44" s="430">
        <f>SUM(AG41:AK41)</f>
        <v>3504000000</v>
      </c>
      <c r="AL44" s="167"/>
    </row>
    <row r="45" ht="30" customHeight="1">
      <c r="A45" t="s" s="412">
        <v>349</v>
      </c>
      <c r="B45" s="439">
        <v>0.2</v>
      </c>
      <c r="C45" s="440">
        <v>0.19</v>
      </c>
      <c r="D45" s="440">
        <v>0.4</v>
      </c>
      <c r="E45" s="441">
        <v>0.4</v>
      </c>
      <c r="F45" s="442">
        <v>0.37</v>
      </c>
      <c r="G45" s="443">
        <v>0.39</v>
      </c>
      <c r="H45" s="443">
        <v>0.2</v>
      </c>
      <c r="I45" s="444">
        <v>0.21</v>
      </c>
      <c r="J45" s="442">
        <v>0.24</v>
      </c>
      <c r="K45" s="443">
        <v>0.24</v>
      </c>
      <c r="L45" s="443">
        <v>0.22</v>
      </c>
      <c r="M45" s="444">
        <v>0.24</v>
      </c>
      <c r="N45" s="442">
        <v>0.25</v>
      </c>
      <c r="O45" s="443">
        <v>0.25</v>
      </c>
      <c r="P45" s="443">
        <v>0.26</v>
      </c>
      <c r="Q45" s="444">
        <v>0.21</v>
      </c>
      <c r="R45" s="442">
        <v>0.2</v>
      </c>
      <c r="S45" s="443">
        <v>0.19</v>
      </c>
      <c r="T45" s="443">
        <v>0.19</v>
      </c>
      <c r="U45" s="444">
        <v>0.21</v>
      </c>
      <c r="V45" s="442">
        <v>0.2</v>
      </c>
      <c r="W45" s="443">
        <v>0.2</v>
      </c>
      <c r="X45" s="443">
        <v>0.2</v>
      </c>
      <c r="Y45" s="444">
        <v>0.2</v>
      </c>
      <c r="Z45" s="442">
        <v>0.22</v>
      </c>
      <c r="AA45" s="443">
        <v>0.23</v>
      </c>
      <c r="AB45" s="443">
        <v>0.21</v>
      </c>
      <c r="AC45" s="444">
        <v>0.17</v>
      </c>
      <c r="AD45" s="442">
        <v>0.15</v>
      </c>
      <c r="AE45" s="443">
        <v>0.17</v>
      </c>
      <c r="AF45" s="445">
        <v>0.159734329597343</v>
      </c>
      <c r="AG45" s="440">
        <v>0.2</v>
      </c>
      <c r="AH45" s="440">
        <v>0.21</v>
      </c>
      <c r="AI45" s="441">
        <v>0.2128934395146</v>
      </c>
      <c r="AJ45" s="459"/>
      <c r="AK45" s="441">
        <f>AK44/SUM('P&amp;L'!AG5:AK5)</f>
        <v>0.25394984780403</v>
      </c>
      <c r="AL45" s="167"/>
    </row>
    <row r="46" ht="14.166666666666666" customHeight="1">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ht="14.166666666666666" customHeight="1">
      <c r="AI47" s="22"/>
    </row>
    <row r="48" ht="14.166666666666666" customHeight="1">
      <c r="AI48" s="22"/>
    </row>
    <row r="49" ht="14.166666666666666" customHeight="1">
      <c r="AI49" s="22"/>
    </row>
    <row r="50" ht="14.166666666666666" customHeight="1">
      <c r="AI50" s="22"/>
    </row>
    <row r="51" ht="14.166666666666666" customHeight="1">
      <c r="AI51" s="22"/>
    </row>
    <row r="52" ht="14.166666666666666" customHeight="1">
      <c r="AI52" s="22"/>
    </row>
    <row r="53" ht="14.166666666666666" customHeight="1">
      <c r="AI53" s="22"/>
    </row>
    <row r="54" customHeight="1">
      <c r="AI54" s="1"/>
    </row>
    <row r="55" customHeight="1">
      <c r="AI55" s="1"/>
    </row>
    <row r="56" customHeight="1">
      <c r="AI56" s="1"/>
    </row>
    <row r="57" customHeight="1">
      <c r="AI57" s="1"/>
    </row>
    <row r="58" customHeight="1">
      <c r="AI58" s="1"/>
    </row>
    <row r="59" customHeight="1">
      <c r="AI59" s="1"/>
    </row>
    <row r="60" customHeight="1">
      <c r="AI60" s="1"/>
    </row>
    <row r="61" customHeight="1">
      <c r="AI61" s="1"/>
    </row>
    <row r="62" customHeight="1">
      <c r="AI62" s="1"/>
    </row>
    <row r="63" customHeight="1">
      <c r="AI63" s="1"/>
    </row>
    <row r="64" customHeight="1">
      <c r="AI64" s="1"/>
    </row>
    <row r="65" customHeight="1">
      <c r="AI65" s="1"/>
    </row>
    <row r="66" customHeight="1">
      <c r="AI66" s="1"/>
    </row>
    <row r="67" customHeight="1">
      <c r="AI67" s="1"/>
    </row>
    <row r="68" customHeight="1">
      <c r="AI68" s="1"/>
    </row>
    <row r="69" customHeight="1">
      <c r="AI69" s="1"/>
    </row>
    <row r="70" customHeight="1">
      <c r="AI70" s="1"/>
    </row>
    <row r="71" customHeight="1">
      <c r="AI71" s="1"/>
    </row>
    <row r="72" customHeight="1">
      <c r="AI72" s="1"/>
    </row>
    <row r="73" customHeight="1">
      <c r="AI73" s="1"/>
    </row>
    <row r="74" customHeight="1">
      <c r="AI74" s="1"/>
    </row>
    <row r="75" customHeight="1">
      <c r="AI75" s="1"/>
    </row>
    <row r="76" customHeight="1">
      <c r="AI76" s="1"/>
    </row>
    <row r="77" customHeight="1">
      <c r="AI77" s="1"/>
    </row>
    <row r="78" customHeight="1">
      <c r="AI78" s="1"/>
    </row>
    <row r="79" customHeight="1">
      <c r="AI79" s="1"/>
    </row>
    <row r="80" customHeight="1">
      <c r="AI80" s="1"/>
    </row>
    <row r="81" customHeight="1">
      <c r="AI81" s="1"/>
    </row>
    <row r="82" customHeight="1">
      <c r="AI82" s="1"/>
    </row>
    <row r="83" customHeight="1">
      <c r="AI83" s="1"/>
    </row>
    <row r="84" customHeight="1">
      <c r="AI84" s="1"/>
    </row>
    <row r="85" customHeight="1">
      <c r="AI85" s="1"/>
    </row>
    <row r="86" customHeight="1">
      <c r="AI86" s="1"/>
    </row>
    <row r="87" customHeight="1">
      <c r="AI87" s="1"/>
    </row>
    <row r="88" customHeight="1">
      <c r="AI88" s="1"/>
    </row>
    <row r="89" customHeight="1">
      <c r="AI89" s="1"/>
    </row>
    <row r="90" customHeight="1">
      <c r="AI90" s="1"/>
    </row>
    <row r="91" customHeight="1">
      <c r="AI91" s="1"/>
    </row>
    <row r="92" customHeight="1">
      <c r="AI92" s="1"/>
    </row>
    <row r="93" customHeight="1">
      <c r="AI93" s="1"/>
    </row>
    <row r="94" customHeight="1">
      <c r="AI94" s="1"/>
    </row>
    <row r="95" customHeight="1">
      <c r="AI95" s="1"/>
    </row>
    <row r="96" customHeight="1">
      <c r="AI96" s="1"/>
    </row>
    <row r="97" customHeight="1">
      <c r="AI97" s="1"/>
    </row>
    <row r="98" customHeight="1">
      <c r="AI98" s="1"/>
    </row>
    <row r="99" customHeight="1">
      <c r="AI99" s="1"/>
    </row>
    <row r="100" customHeight="1">
      <c r="AI100" s="1"/>
    </row>
    <row r="101" customHeight="1">
      <c r="AI101" s="1"/>
    </row>
    <row r="102" customHeight="1">
      <c r="AI102" s="1"/>
    </row>
    <row r="103" customHeight="1">
      <c r="AI103" s="1"/>
    </row>
    <row r="104" customHeight="1">
      <c r="AI104" s="1"/>
    </row>
    <row r="105" customHeight="1">
      <c r="AI105" s="1"/>
    </row>
    <row r="106" customHeight="1">
      <c r="AI106" s="1"/>
    </row>
    <row r="107" customHeight="1">
      <c r="AI107" s="1"/>
    </row>
    <row r="108" customHeight="1">
      <c r="AI108" s="1"/>
    </row>
    <row r="109" customHeight="1">
      <c r="AI109" s="1"/>
    </row>
    <row r="110" customHeight="1">
      <c r="AI110" s="1"/>
    </row>
    <row r="111" customHeight="1">
      <c r="AI111" s="1"/>
    </row>
    <row r="112" customHeight="1">
      <c r="AI112" s="1"/>
    </row>
    <row r="113" customHeight="1">
      <c r="AI113" s="1"/>
    </row>
    <row r="114" customHeight="1">
      <c r="AI114" s="1"/>
    </row>
    <row r="115" customHeight="1">
      <c r="AI115" s="1"/>
    </row>
    <row r="116" customHeight="1">
      <c r="AI116" s="1"/>
    </row>
    <row r="117" customHeight="1">
      <c r="AI117" s="1"/>
    </row>
    <row r="118" customHeight="1">
      <c r="AI118" s="1"/>
    </row>
    <row r="119" customHeight="1">
      <c r="AI119" s="1"/>
    </row>
    <row r="120" customHeight="1">
      <c r="AI120" s="1"/>
    </row>
    <row r="121" customHeight="1">
      <c r="AI121" s="1"/>
    </row>
    <row r="122" customHeight="1">
      <c r="AI122" s="1"/>
    </row>
    <row r="123" customHeight="1">
      <c r="AI123" s="1"/>
    </row>
    <row r="124" customHeight="1">
      <c r="AI124" s="1"/>
    </row>
    <row r="125" customHeight="1">
      <c r="AI125" s="1"/>
    </row>
    <row r="126" customHeight="1">
      <c r="AI126" s="1"/>
    </row>
    <row r="127" customHeight="1">
      <c r="AI127" s="1"/>
    </row>
    <row r="128" customHeight="1">
      <c r="AI128" s="1"/>
    </row>
    <row r="129" customHeight="1">
      <c r="AI129" s="1"/>
    </row>
    <row r="130" customHeight="1">
      <c r="AI130" s="1"/>
    </row>
    <row r="131" customHeight="1">
      <c r="AI131" s="1"/>
    </row>
    <row r="132" customHeight="1">
      <c r="AI132" s="1"/>
    </row>
  </sheetData>
  <mergeCells count="1">
    <mergeCell ref="A28:V28"/>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showRuler="false" workbookViewId="0"/>
  </sheetViews>
  <sheetFormatPr baseColWidth="12" defaultRowHeight="15" x14ac:dyDescent="0"/>
  <cols>
    <col min="1" max="1" width="46.46" customWidth="1"/>
    <col min="2" max="2" width="9.45" customWidth="1"/>
    <col min="3" max="3" width="9.45" customWidth="1"/>
    <col min="4" max="4" width="9.45" customWidth="1"/>
    <col min="5" max="5" width="9.45" customWidth="1"/>
    <col min="6" max="6" width="9.45" customWidth="1"/>
    <col min="7" max="7" width="9.45" customWidth="1"/>
    <col min="8" max="8" width="9.45" customWidth="1"/>
    <col min="9" max="9" width="9.45" customWidth="1"/>
    <col min="10" max="10" width="9.45" customWidth="1"/>
    <col min="11" max="11" width="9.45" customWidth="1"/>
    <col min="12" max="12" width="9.45" customWidth="1"/>
    <col min="13" max="13" width="9.45" customWidth="1"/>
    <col min="14" max="14" width="9.45" customWidth="1"/>
    <col min="15" max="15" width="9.45" customWidth="1"/>
    <col min="16" max="16" width="9.45" customWidth="1"/>
    <col min="17" max="17" width="10.55" customWidth="1"/>
    <col min="18" max="18" width="10.55" customWidth="1"/>
    <col min="19" max="19" width="10.39" customWidth="1"/>
    <col min="20" max="20" width="10.39" customWidth="1"/>
    <col min="21" max="21" width="10.39" customWidth="1"/>
    <col min="22" max="22" width="10.55" customWidth="1"/>
    <col min="23" max="23" width="8.82" customWidth="1"/>
    <col min="24" max="24" width="8.82" customWidth="1"/>
    <col min="25" max="25" width="8.82" customWidth="1"/>
    <col min="26" max="26" width="9.29" customWidth="1"/>
    <col min="27" max="27" width="9.29" customWidth="1"/>
    <col min="28" max="28" width="9.29" customWidth="1"/>
    <col min="29" max="29" width="9.29" customWidth="1"/>
    <col min="30" max="30" width="9.29" customWidth="1"/>
    <col min="31" max="31" width="9.29" customWidth="1"/>
    <col min="32" max="32" width="9.29" customWidth="1"/>
    <col min="33" max="33" width="9.29" customWidth="1"/>
    <col min="34" max="34" width="9.29" customWidth="1"/>
    <col min="35" max="35" width="9.29" customWidth="1"/>
    <col min="36" max="36" width="9.29" customWidth="1"/>
  </cols>
  <sheetData>
    <row r="1" ht="16.666666666666668" customHeight="1">
      <c r="A1" t="s" s="21">
        <v>47</v>
      </c>
      <c r="AI1" s="22"/>
    </row>
    <row r="2" ht="14.166666666666666" customHeight="1">
      <c r="AI2" s="22"/>
    </row>
    <row r="3" ht="17.5" customHeight="1">
      <c r="A3" t="s" s="23">
        <v>350</v>
      </c>
      <c r="AI3" s="24"/>
    </row>
    <row r="4" ht="15" customHeight="1">
      <c r="A4" t="s" s="124">
        <v>50</v>
      </c>
      <c r="B4" t="s" s="125">
        <v>51</v>
      </c>
      <c r="C4" t="s" s="126">
        <v>52</v>
      </c>
      <c r="D4" t="s" s="126">
        <v>53</v>
      </c>
      <c r="E4" t="s" s="127">
        <v>54</v>
      </c>
      <c r="F4" t="s" s="125">
        <v>55</v>
      </c>
      <c r="G4" t="s" s="126">
        <v>56</v>
      </c>
      <c r="H4" t="s" s="126">
        <v>57</v>
      </c>
      <c r="I4" t="s" s="127">
        <v>58</v>
      </c>
      <c r="J4" t="s" s="125">
        <v>59</v>
      </c>
      <c r="K4" t="s" s="126">
        <v>60</v>
      </c>
      <c r="L4" t="s" s="126">
        <v>61</v>
      </c>
      <c r="M4" t="s" s="127">
        <v>62</v>
      </c>
      <c r="N4" t="s" s="125">
        <v>63</v>
      </c>
      <c r="O4" t="s" s="126">
        <v>64</v>
      </c>
      <c r="P4" t="s" s="126">
        <v>65</v>
      </c>
      <c r="Q4" t="s" s="127">
        <v>66</v>
      </c>
      <c r="R4" t="s" s="125">
        <v>67</v>
      </c>
      <c r="S4" t="s" s="126">
        <v>68</v>
      </c>
      <c r="T4" t="s" s="126">
        <v>69</v>
      </c>
      <c r="U4" t="s" s="127">
        <v>70</v>
      </c>
      <c r="V4" t="s" s="125">
        <v>71</v>
      </c>
      <c r="W4" t="s" s="126">
        <v>72</v>
      </c>
      <c r="X4" t="s" s="126">
        <v>73</v>
      </c>
      <c r="Y4" t="s" s="127">
        <v>74</v>
      </c>
      <c r="Z4" t="s" s="125">
        <v>75</v>
      </c>
      <c r="AA4" t="s" s="126">
        <v>76</v>
      </c>
      <c r="AB4" t="s" s="126">
        <v>77</v>
      </c>
      <c r="AC4" t="s" s="127">
        <v>78</v>
      </c>
      <c r="AD4" t="s" s="125">
        <v>79</v>
      </c>
      <c r="AE4" t="s" s="126">
        <v>80</v>
      </c>
      <c r="AF4" t="s" s="126">
        <v>81</v>
      </c>
      <c r="AG4" t="s" s="127">
        <v>82</v>
      </c>
      <c r="AH4" t="s" s="128">
        <v>83</v>
      </c>
      <c r="AI4" t="s" s="128">
        <v>84</v>
      </c>
      <c r="AJ4" t="s" s="128">
        <v>85</v>
      </c>
      <c r="AK4" s="100"/>
    </row>
    <row r="5" ht="14.166666666666666" customHeight="1">
      <c r="A5" t="s" s="101">
        <v>351</v>
      </c>
      <c r="B5" s="493"/>
      <c r="C5" s="494"/>
      <c r="D5" s="278"/>
      <c r="E5" s="250">
        <v>74000000</v>
      </c>
      <c r="F5" s="247">
        <v>62000000</v>
      </c>
      <c r="G5" s="494"/>
      <c r="H5" s="249">
        <v>64000000</v>
      </c>
      <c r="I5" s="250">
        <v>52000000</v>
      </c>
      <c r="J5" s="247">
        <v>64000000</v>
      </c>
      <c r="K5" s="248">
        <v>71000000</v>
      </c>
      <c r="L5" s="249">
        <v>60000000</v>
      </c>
      <c r="M5" s="250">
        <v>66000000</v>
      </c>
      <c r="N5" s="247">
        <v>71000000</v>
      </c>
      <c r="O5" s="248">
        <v>91000000</v>
      </c>
      <c r="P5" s="249">
        <v>96000000</v>
      </c>
      <c r="Q5" s="250">
        <v>107000000</v>
      </c>
      <c r="R5" s="247">
        <v>118000000</v>
      </c>
      <c r="S5" s="248">
        <v>129000000</v>
      </c>
      <c r="T5" s="249">
        <v>140000000</v>
      </c>
      <c r="U5" s="250">
        <v>151000000</v>
      </c>
      <c r="V5" s="247">
        <v>135000000</v>
      </c>
      <c r="W5" s="248">
        <v>122000000</v>
      </c>
      <c r="X5" s="249">
        <v>121000000</v>
      </c>
      <c r="Y5" s="250">
        <v>113000000</v>
      </c>
      <c r="Z5" s="247">
        <v>104000000</v>
      </c>
      <c r="AA5" s="248">
        <v>103000000</v>
      </c>
      <c r="AB5" s="249">
        <v>101000000</v>
      </c>
      <c r="AC5" s="250">
        <v>109000000</v>
      </c>
      <c r="AD5" s="247">
        <v>102000000</v>
      </c>
      <c r="AE5" s="248">
        <v>91000000</v>
      </c>
      <c r="AF5" s="249">
        <v>108000000</v>
      </c>
      <c r="AG5" s="250">
        <v>92000000</v>
      </c>
      <c r="AH5" s="251">
        <v>97000000</v>
      </c>
      <c r="AI5" s="251">
        <v>98000000</v>
      </c>
      <c r="AJ5" s="251">
        <v>106000000</v>
      </c>
      <c r="AK5" s="100"/>
    </row>
    <row r="6" ht="14.166666666666666" customHeight="1">
      <c r="A6" t="s" s="252">
        <v>352</v>
      </c>
      <c r="B6" s="182"/>
      <c r="C6" s="234"/>
      <c r="D6" s="235"/>
      <c r="E6" s="45">
        <v>949000000</v>
      </c>
      <c r="F6" s="205">
        <v>958000000</v>
      </c>
      <c r="G6" s="234"/>
      <c r="H6" s="44">
        <v>858000000</v>
      </c>
      <c r="I6" s="45">
        <v>894000000</v>
      </c>
      <c r="J6" s="205">
        <v>920000000</v>
      </c>
      <c r="K6" s="206">
        <v>933000000</v>
      </c>
      <c r="L6" s="44">
        <v>852000000</v>
      </c>
      <c r="M6" s="45">
        <v>786000000</v>
      </c>
      <c r="N6" s="205">
        <v>795000000</v>
      </c>
      <c r="O6" s="206">
        <v>882000000</v>
      </c>
      <c r="P6" s="44">
        <v>894000000</v>
      </c>
      <c r="Q6" s="45">
        <v>846000000</v>
      </c>
      <c r="R6" s="205">
        <v>974000000</v>
      </c>
      <c r="S6" s="206">
        <v>1083000000</v>
      </c>
      <c r="T6" s="44">
        <v>1133000000</v>
      </c>
      <c r="U6" s="45">
        <v>1308000000</v>
      </c>
      <c r="V6" s="205">
        <v>1522000000</v>
      </c>
      <c r="W6" s="206">
        <v>1664000000</v>
      </c>
      <c r="X6" s="44">
        <v>1664000000</v>
      </c>
      <c r="Y6" s="45">
        <v>1633000000</v>
      </c>
      <c r="Z6" s="205">
        <v>1580000000</v>
      </c>
      <c r="AA6" s="206">
        <v>1568000000</v>
      </c>
      <c r="AB6" s="44">
        <v>1560000000</v>
      </c>
      <c r="AC6" s="45">
        <v>1576000000</v>
      </c>
      <c r="AD6" s="205">
        <v>1638000000</v>
      </c>
      <c r="AE6" s="206">
        <v>1647000000</v>
      </c>
      <c r="AF6" s="44">
        <v>1666000000</v>
      </c>
      <c r="AG6" s="45">
        <v>1778000000</v>
      </c>
      <c r="AH6" s="46">
        <v>1802000000</v>
      </c>
      <c r="AI6" s="46">
        <v>1887000000</v>
      </c>
      <c r="AJ6" s="46">
        <v>1960000000</v>
      </c>
      <c r="AK6" s="100"/>
    </row>
    <row r="7" ht="14.166666666666666" customHeight="1">
      <c r="A7" t="s" s="252">
        <v>353</v>
      </c>
      <c r="B7" s="270"/>
      <c r="C7" s="271"/>
      <c r="D7" s="272"/>
      <c r="E7" s="39">
        <v>256000000</v>
      </c>
      <c r="F7" s="253">
        <v>221000000</v>
      </c>
      <c r="G7" s="271"/>
      <c r="H7" s="38">
        <v>212000000</v>
      </c>
      <c r="I7" s="39">
        <v>246000000</v>
      </c>
      <c r="J7" s="253">
        <v>243000000</v>
      </c>
      <c r="K7" s="254">
        <v>224000000</v>
      </c>
      <c r="L7" s="38">
        <v>152000000</v>
      </c>
      <c r="M7" s="39">
        <v>178000000</v>
      </c>
      <c r="N7" s="253">
        <v>190000000</v>
      </c>
      <c r="O7" s="254">
        <v>143000000</v>
      </c>
      <c r="P7" s="38">
        <v>183000000</v>
      </c>
      <c r="Q7" s="39">
        <v>236000000</v>
      </c>
      <c r="R7" s="253">
        <v>219000000</v>
      </c>
      <c r="S7" s="254">
        <v>250000000</v>
      </c>
      <c r="T7" s="38">
        <v>308000000</v>
      </c>
      <c r="U7" s="39">
        <v>323000000</v>
      </c>
      <c r="V7" s="253">
        <v>320000000</v>
      </c>
      <c r="W7" s="254">
        <v>321000000</v>
      </c>
      <c r="X7" s="38">
        <v>355000000</v>
      </c>
      <c r="Y7" s="39">
        <v>388000000</v>
      </c>
      <c r="Z7" s="253">
        <v>418000000</v>
      </c>
      <c r="AA7" s="254">
        <v>477000000</v>
      </c>
      <c r="AB7" s="38">
        <v>573000000</v>
      </c>
      <c r="AC7" s="39">
        <v>671000000</v>
      </c>
      <c r="AD7" s="253">
        <v>610000000</v>
      </c>
      <c r="AE7" s="254">
        <v>623000000</v>
      </c>
      <c r="AF7" s="38">
        <v>678000000</v>
      </c>
      <c r="AG7" s="39">
        <v>707000000</v>
      </c>
      <c r="AH7" s="40">
        <v>624000000</v>
      </c>
      <c r="AI7" s="40">
        <v>572000000</v>
      </c>
      <c r="AJ7" s="40">
        <v>530000000</v>
      </c>
      <c r="AK7" s="100"/>
    </row>
    <row r="8" ht="15" customHeight="1">
      <c r="A8" t="s" s="257">
        <v>354</v>
      </c>
      <c r="B8" s="258">
        <v>1251000000</v>
      </c>
      <c r="C8" s="259">
        <v>1326000000</v>
      </c>
      <c r="D8" s="260">
        <v>1284000000</v>
      </c>
      <c r="E8" s="261">
        <v>1279000000</v>
      </c>
      <c r="F8" s="258">
        <v>1241000000</v>
      </c>
      <c r="G8" s="259">
        <v>1144000000</v>
      </c>
      <c r="H8" s="260">
        <v>1134000000</v>
      </c>
      <c r="I8" s="261">
        <v>1192238890</v>
      </c>
      <c r="J8" s="258">
        <v>1226771248</v>
      </c>
      <c r="K8" s="259">
        <v>1227679157</v>
      </c>
      <c r="L8" s="260">
        <v>1063515467</v>
      </c>
      <c r="M8" s="261">
        <v>1029778648</v>
      </c>
      <c r="N8" s="258">
        <v>1056000000</v>
      </c>
      <c r="O8" s="259">
        <v>1116000000</v>
      </c>
      <c r="P8" s="260">
        <v>1173000000</v>
      </c>
      <c r="Q8" s="261">
        <v>1189000000</v>
      </c>
      <c r="R8" s="258">
        <v>1311000000</v>
      </c>
      <c r="S8" s="259">
        <v>1462000000</v>
      </c>
      <c r="T8" s="260">
        <v>1581000000</v>
      </c>
      <c r="U8" s="261">
        <v>1782000000</v>
      </c>
      <c r="V8" s="258">
        <v>1977000000</v>
      </c>
      <c r="W8" s="259">
        <v>2107000000</v>
      </c>
      <c r="X8" s="260">
        <v>2140000000</v>
      </c>
      <c r="Y8" s="261">
        <v>2134000000</v>
      </c>
      <c r="Z8" s="258">
        <v>2102000000</v>
      </c>
      <c r="AA8" s="259">
        <v>2148000000</v>
      </c>
      <c r="AB8" s="260">
        <v>2234000000</v>
      </c>
      <c r="AC8" s="261">
        <v>2356000000</v>
      </c>
      <c r="AD8" s="258">
        <v>2350000000</v>
      </c>
      <c r="AE8" s="259">
        <v>2361000000</v>
      </c>
      <c r="AF8" s="260">
        <v>2452000000</v>
      </c>
      <c r="AG8" s="261">
        <v>2577000000</v>
      </c>
      <c r="AH8" s="262">
        <v>2523000000</v>
      </c>
      <c r="AI8" s="262">
        <v>2557000000</v>
      </c>
      <c r="AJ8" s="262">
        <f>SUM(AJ5:AJ7)</f>
        <v>2596000000</v>
      </c>
      <c r="AK8" s="100"/>
    </row>
    <row r="9" ht="14.166666666666666" customHeight="1">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row>
    <row r="10" ht="16.666666666666668" customHeight="1">
      <c r="A10" t="s" s="21">
        <v>355</v>
      </c>
      <c r="AI10" s="22"/>
    </row>
    <row r="11" ht="14.166666666666666" customHeight="1">
      <c r="AI11" s="22"/>
    </row>
    <row r="12" ht="15" customHeight="1">
      <c r="A12" t="s" s="460">
        <v>356</v>
      </c>
      <c r="AI12" s="22"/>
    </row>
    <row r="13" ht="17.5" customHeight="1">
      <c r="A13" s="124"/>
      <c r="B13" t="s" s="125">
        <v>51</v>
      </c>
      <c r="C13" t="s" s="126">
        <v>52</v>
      </c>
      <c r="D13" t="s" s="126">
        <v>53</v>
      </c>
      <c r="E13" t="s" s="127">
        <v>54</v>
      </c>
      <c r="F13" t="s" s="125">
        <v>55</v>
      </c>
      <c r="G13" t="s" s="126">
        <v>56</v>
      </c>
      <c r="H13" t="s" s="126">
        <v>57</v>
      </c>
      <c r="I13" t="s" s="127">
        <v>58</v>
      </c>
      <c r="J13" t="s" s="125">
        <v>59</v>
      </c>
      <c r="K13" t="s" s="126">
        <v>60</v>
      </c>
      <c r="L13" t="s" s="126">
        <v>61</v>
      </c>
      <c r="M13" t="s" s="127">
        <v>62</v>
      </c>
      <c r="N13" t="s" s="125">
        <v>63</v>
      </c>
      <c r="O13" t="s" s="126">
        <v>64</v>
      </c>
      <c r="P13" t="s" s="126">
        <v>65</v>
      </c>
      <c r="Q13" t="s" s="127">
        <v>66</v>
      </c>
      <c r="R13" t="s" s="125">
        <v>67</v>
      </c>
      <c r="S13" t="s" s="126">
        <v>68</v>
      </c>
      <c r="T13" t="s" s="126">
        <v>69</v>
      </c>
      <c r="U13" t="s" s="127">
        <v>70</v>
      </c>
      <c r="V13" s="167"/>
      <c r="AI13" s="22"/>
    </row>
    <row r="14" ht="16.666666666666668" customHeight="1">
      <c r="A14" t="s" s="101">
        <v>357</v>
      </c>
      <c r="B14" s="461">
        <v>106</v>
      </c>
      <c r="C14" s="462">
        <v>111</v>
      </c>
      <c r="D14" s="463">
        <v>100</v>
      </c>
      <c r="E14" s="464">
        <v>102</v>
      </c>
      <c r="F14" s="461">
        <v>113</v>
      </c>
      <c r="G14" s="462">
        <v>100</v>
      </c>
      <c r="H14" s="463">
        <v>98</v>
      </c>
      <c r="I14" s="464">
        <v>102</v>
      </c>
      <c r="J14" s="461">
        <v>113</v>
      </c>
      <c r="K14" s="462">
        <v>120</v>
      </c>
      <c r="L14" s="463">
        <v>84</v>
      </c>
      <c r="M14" s="464">
        <v>78</v>
      </c>
      <c r="N14" s="461">
        <v>81</v>
      </c>
      <c r="O14" s="462">
        <v>88</v>
      </c>
      <c r="P14" s="463">
        <v>85</v>
      </c>
      <c r="Q14" s="464">
        <v>83</v>
      </c>
      <c r="R14" s="461">
        <v>89</v>
      </c>
      <c r="S14" s="462">
        <v>94</v>
      </c>
      <c r="T14" s="463">
        <v>99</v>
      </c>
      <c r="U14" s="464">
        <v>116</v>
      </c>
      <c r="V14" s="167"/>
      <c r="AI14" s="22"/>
    </row>
    <row r="15" ht="16.666666666666668" customHeight="1">
      <c r="A15" t="s" s="252">
        <v>358</v>
      </c>
      <c r="B15" s="465">
        <v>83</v>
      </c>
      <c r="C15" s="466">
        <v>90</v>
      </c>
      <c r="D15" s="467">
        <v>74</v>
      </c>
      <c r="E15" s="468">
        <v>80</v>
      </c>
      <c r="F15" s="465">
        <v>74</v>
      </c>
      <c r="G15" s="466">
        <v>67</v>
      </c>
      <c r="H15" s="467">
        <v>74</v>
      </c>
      <c r="I15" s="468">
        <v>81</v>
      </c>
      <c r="J15" s="465">
        <v>83</v>
      </c>
      <c r="K15" s="466">
        <v>71</v>
      </c>
      <c r="L15" s="467">
        <v>55</v>
      </c>
      <c r="M15" s="468">
        <v>75</v>
      </c>
      <c r="N15" s="465">
        <v>79</v>
      </c>
      <c r="O15" s="466">
        <v>92</v>
      </c>
      <c r="P15" s="467">
        <v>83</v>
      </c>
      <c r="Q15" s="468">
        <v>87</v>
      </c>
      <c r="R15" s="465">
        <v>93</v>
      </c>
      <c r="S15" s="466">
        <v>94</v>
      </c>
      <c r="T15" s="467">
        <v>96</v>
      </c>
      <c r="U15" s="468">
        <v>105</v>
      </c>
      <c r="V15" s="167"/>
      <c r="AI15" s="22"/>
    </row>
    <row r="16" ht="16.666666666666668" customHeight="1">
      <c r="A16" t="s" s="252">
        <v>359</v>
      </c>
      <c r="B16" s="465">
        <v>32</v>
      </c>
      <c r="C16" s="466">
        <v>31</v>
      </c>
      <c r="D16" s="467">
        <v>32</v>
      </c>
      <c r="E16" s="468">
        <v>30</v>
      </c>
      <c r="F16" s="465">
        <v>35</v>
      </c>
      <c r="G16" s="466">
        <v>32</v>
      </c>
      <c r="H16" s="467">
        <v>32</v>
      </c>
      <c r="I16" s="468">
        <v>26</v>
      </c>
      <c r="J16" s="465">
        <v>28</v>
      </c>
      <c r="K16" s="466">
        <v>24</v>
      </c>
      <c r="L16" s="467">
        <v>30</v>
      </c>
      <c r="M16" s="468">
        <v>28</v>
      </c>
      <c r="N16" s="465">
        <v>30</v>
      </c>
      <c r="O16" s="466">
        <v>35</v>
      </c>
      <c r="P16" s="467">
        <v>31</v>
      </c>
      <c r="Q16" s="468">
        <v>28</v>
      </c>
      <c r="R16" s="465">
        <v>27</v>
      </c>
      <c r="S16" s="466">
        <v>27</v>
      </c>
      <c r="T16" s="467">
        <v>27</v>
      </c>
      <c r="U16" s="468">
        <v>26</v>
      </c>
      <c r="V16" s="167"/>
      <c r="AI16" s="22"/>
    </row>
    <row r="17" ht="17.5" customHeight="1">
      <c r="A17" t="s" s="469">
        <v>360</v>
      </c>
      <c r="B17" s="470">
        <v>55</v>
      </c>
      <c r="C17" s="471">
        <v>52</v>
      </c>
      <c r="D17" s="472">
        <v>58</v>
      </c>
      <c r="E17" s="473">
        <v>52</v>
      </c>
      <c r="F17" s="470">
        <v>74</v>
      </c>
      <c r="G17" s="471">
        <v>65</v>
      </c>
      <c r="H17" s="472">
        <v>56</v>
      </c>
      <c r="I17" s="473">
        <v>47</v>
      </c>
      <c r="J17" s="470">
        <v>58</v>
      </c>
      <c r="K17" s="471">
        <v>73</v>
      </c>
      <c r="L17" s="472">
        <v>59</v>
      </c>
      <c r="M17" s="473">
        <v>31</v>
      </c>
      <c r="N17" s="470">
        <v>32</v>
      </c>
      <c r="O17" s="471">
        <v>31</v>
      </c>
      <c r="P17" s="472">
        <v>33</v>
      </c>
      <c r="Q17" s="473">
        <v>24</v>
      </c>
      <c r="R17" s="470">
        <v>23</v>
      </c>
      <c r="S17" s="471">
        <v>27</v>
      </c>
      <c r="T17" s="472">
        <v>30</v>
      </c>
      <c r="U17" s="473">
        <v>37</v>
      </c>
      <c r="V17" s="167"/>
      <c r="AI17" s="22"/>
    </row>
    <row r="18" ht="16.666666666666668" customHeight="1">
      <c r="A18" s="123"/>
      <c r="B18" s="495"/>
      <c r="C18" s="495"/>
      <c r="D18" s="495"/>
      <c r="E18" s="495"/>
      <c r="F18" s="495"/>
      <c r="G18" s="495"/>
      <c r="H18" s="495"/>
      <c r="I18" s="495"/>
      <c r="J18" s="495"/>
      <c r="K18" s="495"/>
      <c r="L18" s="495"/>
      <c r="M18" s="495"/>
      <c r="N18" s="495"/>
      <c r="O18" s="97"/>
      <c r="P18" s="97"/>
      <c r="Q18" s="97"/>
      <c r="R18" s="97"/>
      <c r="S18" s="97"/>
      <c r="T18" s="97"/>
      <c r="U18" s="97"/>
      <c r="AI18" s="22"/>
    </row>
    <row r="19" ht="17.5" customHeight="1">
      <c r="A19" t="s" s="460">
        <v>361</v>
      </c>
      <c r="AI19" s="24"/>
    </row>
    <row r="20" ht="15" customHeight="1">
      <c r="A20" s="124"/>
      <c r="B20" t="s" s="125">
        <v>51</v>
      </c>
      <c r="C20" t="s" s="126">
        <v>52</v>
      </c>
      <c r="D20" t="s" s="126">
        <v>53</v>
      </c>
      <c r="E20" t="s" s="127">
        <v>54</v>
      </c>
      <c r="F20" t="s" s="125">
        <v>55</v>
      </c>
      <c r="G20" t="s" s="126">
        <v>56</v>
      </c>
      <c r="H20" t="s" s="126">
        <v>57</v>
      </c>
      <c r="I20" t="s" s="127">
        <v>58</v>
      </c>
      <c r="J20" t="s" s="125">
        <v>59</v>
      </c>
      <c r="K20" t="s" s="126">
        <v>60</v>
      </c>
      <c r="L20" t="s" s="126">
        <v>61</v>
      </c>
      <c r="M20" t="s" s="127">
        <v>62</v>
      </c>
      <c r="N20" t="s" s="125">
        <v>63</v>
      </c>
      <c r="O20" t="s" s="126">
        <v>64</v>
      </c>
      <c r="P20" t="s" s="126">
        <v>65</v>
      </c>
      <c r="Q20" t="s" s="127">
        <v>66</v>
      </c>
      <c r="R20" t="s" s="125">
        <v>67</v>
      </c>
      <c r="S20" t="s" s="126">
        <v>68</v>
      </c>
      <c r="T20" t="s" s="126">
        <v>69</v>
      </c>
      <c r="U20" t="s" s="127">
        <v>70</v>
      </c>
      <c r="V20" t="s" s="125">
        <v>71</v>
      </c>
      <c r="W20" t="s" s="126">
        <v>72</v>
      </c>
      <c r="X20" t="s" s="126">
        <v>73</v>
      </c>
      <c r="Y20" t="s" s="127">
        <v>74</v>
      </c>
      <c r="Z20" t="s" s="125">
        <v>75</v>
      </c>
      <c r="AA20" t="s" s="126">
        <v>76</v>
      </c>
      <c r="AB20" t="s" s="126">
        <v>77</v>
      </c>
      <c r="AC20" t="s" s="127">
        <v>78</v>
      </c>
      <c r="AD20" t="s" s="125">
        <v>79</v>
      </c>
      <c r="AE20" t="s" s="126">
        <v>80</v>
      </c>
      <c r="AF20" t="s" s="126">
        <v>81</v>
      </c>
      <c r="AG20" t="s" s="127">
        <v>82</v>
      </c>
      <c r="AH20" t="s" s="128">
        <v>83</v>
      </c>
      <c r="AI20" t="s" s="128">
        <v>84</v>
      </c>
      <c r="AJ20" t="s" s="128">
        <f>AJ4</f>
        <v>85</v>
      </c>
      <c r="AK20" s="100"/>
    </row>
    <row r="21" ht="14.166666666666666" customHeight="1">
      <c r="A21" t="s" s="101">
        <v>357</v>
      </c>
      <c r="B21" s="461">
        <v>106</v>
      </c>
      <c r="C21" s="462">
        <v>111</v>
      </c>
      <c r="D21" s="463">
        <v>100</v>
      </c>
      <c r="E21" s="464">
        <v>102</v>
      </c>
      <c r="F21" s="461">
        <v>113</v>
      </c>
      <c r="G21" s="462">
        <v>100</v>
      </c>
      <c r="H21" s="463">
        <v>98</v>
      </c>
      <c r="I21" s="464">
        <v>102</v>
      </c>
      <c r="J21" s="461">
        <v>113</v>
      </c>
      <c r="K21" s="462">
        <v>120</v>
      </c>
      <c r="L21" s="463">
        <v>84</v>
      </c>
      <c r="M21" s="464">
        <v>78</v>
      </c>
      <c r="N21" s="461">
        <v>81</v>
      </c>
      <c r="O21" s="462">
        <v>88</v>
      </c>
      <c r="P21" s="463">
        <v>85</v>
      </c>
      <c r="Q21" s="464">
        <v>83</v>
      </c>
      <c r="R21" s="461">
        <v>89</v>
      </c>
      <c r="S21" s="462">
        <v>94</v>
      </c>
      <c r="T21" s="463">
        <v>99</v>
      </c>
      <c r="U21" s="464">
        <v>116</v>
      </c>
      <c r="V21" s="461">
        <v>135</v>
      </c>
      <c r="W21" s="462">
        <v>137</v>
      </c>
      <c r="X21" s="463">
        <v>134</v>
      </c>
      <c r="Y21" s="464">
        <v>132</v>
      </c>
      <c r="Z21" s="461">
        <v>144</v>
      </c>
      <c r="AA21" s="462">
        <v>148</v>
      </c>
      <c r="AB21" s="463">
        <v>149</v>
      </c>
      <c r="AC21" s="464">
        <v>151</v>
      </c>
      <c r="AD21" s="461">
        <v>169</v>
      </c>
      <c r="AE21" s="462">
        <v>158</v>
      </c>
      <c r="AF21" s="463">
        <v>161</v>
      </c>
      <c r="AG21" s="464">
        <v>154</v>
      </c>
      <c r="AH21" s="474">
        <v>1.65271895190237</v>
      </c>
      <c r="AI21" s="463">
        <v>1.56175535475234</v>
      </c>
      <c r="AJ21" s="463">
        <f>(AJ8*0.9125)/-'P&amp;L'!AK6</f>
        <v>1.48331246086412</v>
      </c>
      <c r="AK21" s="496"/>
    </row>
    <row r="22" ht="14.166666666666666" customHeight="1">
      <c r="A22" t="s" s="252">
        <v>358</v>
      </c>
      <c r="B22" s="465">
        <v>83</v>
      </c>
      <c r="C22" s="466">
        <v>90</v>
      </c>
      <c r="D22" s="467">
        <v>74</v>
      </c>
      <c r="E22" s="468">
        <v>80</v>
      </c>
      <c r="F22" s="465">
        <v>74</v>
      </c>
      <c r="G22" s="466">
        <v>67</v>
      </c>
      <c r="H22" s="467">
        <v>74</v>
      </c>
      <c r="I22" s="468">
        <v>81</v>
      </c>
      <c r="J22" s="465">
        <v>83</v>
      </c>
      <c r="K22" s="466">
        <v>71</v>
      </c>
      <c r="L22" s="467">
        <v>55</v>
      </c>
      <c r="M22" s="468">
        <v>75</v>
      </c>
      <c r="N22" s="465">
        <v>76</v>
      </c>
      <c r="O22" s="466">
        <v>88</v>
      </c>
      <c r="P22" s="467">
        <v>76</v>
      </c>
      <c r="Q22" s="468">
        <v>77</v>
      </c>
      <c r="R22" s="465">
        <v>77</v>
      </c>
      <c r="S22" s="466">
        <v>77</v>
      </c>
      <c r="T22" s="467">
        <v>69</v>
      </c>
      <c r="U22" s="468">
        <v>77</v>
      </c>
      <c r="V22" s="465">
        <v>68</v>
      </c>
      <c r="W22" s="466">
        <v>63</v>
      </c>
      <c r="X22" s="467">
        <v>60</v>
      </c>
      <c r="Y22" s="468">
        <v>72</v>
      </c>
      <c r="Z22" s="465">
        <v>65</v>
      </c>
      <c r="AA22" s="466">
        <v>64</v>
      </c>
      <c r="AB22" s="467">
        <v>60</v>
      </c>
      <c r="AC22" s="468">
        <v>65</v>
      </c>
      <c r="AD22" s="465">
        <v>62</v>
      </c>
      <c r="AE22" s="466">
        <v>60</v>
      </c>
      <c r="AF22" s="467">
        <v>58</v>
      </c>
      <c r="AG22" s="468">
        <v>60</v>
      </c>
      <c r="AH22" s="475">
        <v>0.592175161521895</v>
      </c>
      <c r="AI22" s="467">
        <v>0.601004016064257</v>
      </c>
      <c r="AJ22" s="467">
        <f>('Balance Sheet'!AJ29*0.9125)/-'P&amp;L'!AK6</f>
        <v>0.622237006887915</v>
      </c>
      <c r="AK22" s="496"/>
    </row>
    <row r="23" ht="14.166666666666666" customHeight="1">
      <c r="A23" t="s" s="252">
        <v>359</v>
      </c>
      <c r="B23" s="465">
        <v>32</v>
      </c>
      <c r="C23" s="466">
        <v>31</v>
      </c>
      <c r="D23" s="467">
        <v>32</v>
      </c>
      <c r="E23" s="468">
        <v>30</v>
      </c>
      <c r="F23" s="465">
        <v>35</v>
      </c>
      <c r="G23" s="466">
        <v>32</v>
      </c>
      <c r="H23" s="467">
        <v>32</v>
      </c>
      <c r="I23" s="468">
        <v>26</v>
      </c>
      <c r="J23" s="465">
        <v>28</v>
      </c>
      <c r="K23" s="466">
        <v>24</v>
      </c>
      <c r="L23" s="467">
        <v>30</v>
      </c>
      <c r="M23" s="468">
        <v>28</v>
      </c>
      <c r="N23" s="465">
        <v>30</v>
      </c>
      <c r="O23" s="466">
        <v>35</v>
      </c>
      <c r="P23" s="467">
        <v>31</v>
      </c>
      <c r="Q23" s="468">
        <v>28</v>
      </c>
      <c r="R23" s="465">
        <v>27</v>
      </c>
      <c r="S23" s="466">
        <v>27</v>
      </c>
      <c r="T23" s="467">
        <v>27</v>
      </c>
      <c r="U23" s="468">
        <v>26</v>
      </c>
      <c r="V23" s="465">
        <v>31</v>
      </c>
      <c r="W23" s="466">
        <v>29</v>
      </c>
      <c r="X23" s="467">
        <v>25</v>
      </c>
      <c r="Y23" s="468">
        <v>24</v>
      </c>
      <c r="Z23" s="465">
        <v>26</v>
      </c>
      <c r="AA23" s="466">
        <v>27</v>
      </c>
      <c r="AB23" s="467">
        <v>30</v>
      </c>
      <c r="AC23" s="468">
        <v>30</v>
      </c>
      <c r="AD23" s="465">
        <v>34</v>
      </c>
      <c r="AE23" s="466">
        <v>33</v>
      </c>
      <c r="AF23" s="467">
        <v>31</v>
      </c>
      <c r="AG23" s="468">
        <v>29</v>
      </c>
      <c r="AH23" s="475">
        <v>0.340215341087708</v>
      </c>
      <c r="AI23" s="467">
        <v>0.332530034324943</v>
      </c>
      <c r="AJ23" s="467">
        <f>('Balance Sheet'!AJ9*0.9125)/'P&amp;L'!AK5</f>
        <v>0.303684627575277</v>
      </c>
      <c r="AK23" s="496"/>
    </row>
    <row r="24" ht="15" customHeight="1">
      <c r="A24" t="s" s="469">
        <v>360</v>
      </c>
      <c r="B24" s="470">
        <v>55</v>
      </c>
      <c r="C24" s="471">
        <v>52</v>
      </c>
      <c r="D24" s="472">
        <v>58</v>
      </c>
      <c r="E24" s="473">
        <v>52</v>
      </c>
      <c r="F24" s="470">
        <v>74</v>
      </c>
      <c r="G24" s="471">
        <v>65</v>
      </c>
      <c r="H24" s="472">
        <v>56</v>
      </c>
      <c r="I24" s="473">
        <v>47</v>
      </c>
      <c r="J24" s="470">
        <v>58</v>
      </c>
      <c r="K24" s="471">
        <v>73</v>
      </c>
      <c r="L24" s="472">
        <v>59</v>
      </c>
      <c r="M24" s="473">
        <v>31</v>
      </c>
      <c r="N24" s="470">
        <v>35</v>
      </c>
      <c r="O24" s="471">
        <v>35</v>
      </c>
      <c r="P24" s="472">
        <v>40</v>
      </c>
      <c r="Q24" s="473">
        <v>34</v>
      </c>
      <c r="R24" s="470">
        <v>39</v>
      </c>
      <c r="S24" s="471">
        <v>44</v>
      </c>
      <c r="T24" s="472">
        <v>57</v>
      </c>
      <c r="U24" s="473">
        <v>65</v>
      </c>
      <c r="V24" s="470">
        <v>98</v>
      </c>
      <c r="W24" s="471">
        <v>103</v>
      </c>
      <c r="X24" s="472">
        <v>99</v>
      </c>
      <c r="Y24" s="473">
        <v>84</v>
      </c>
      <c r="Z24" s="470">
        <v>105</v>
      </c>
      <c r="AA24" s="471">
        <v>111</v>
      </c>
      <c r="AB24" s="472">
        <v>119</v>
      </c>
      <c r="AC24" s="473">
        <v>116</v>
      </c>
      <c r="AD24" s="470">
        <v>141</v>
      </c>
      <c r="AE24" s="471">
        <v>131</v>
      </c>
      <c r="AF24" s="472">
        <v>134</v>
      </c>
      <c r="AG24" s="473">
        <v>123</v>
      </c>
      <c r="AH24" s="476">
        <v>1.40075913146818</v>
      </c>
      <c r="AI24" s="472">
        <v>1.29328137301303</v>
      </c>
      <c r="AJ24" s="472">
        <f>AJ21+AJ23-AJ22</f>
        <v>1.16476008155148</v>
      </c>
      <c r="AK24" s="496"/>
    </row>
    <row r="25" ht="14.166666666666666" customHeight="1">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row>
    <row r="26" ht="15.833333333333334" customHeight="1">
      <c r="A26" t="s" s="421">
        <v>362</v>
      </c>
      <c r="AI26" s="22"/>
    </row>
    <row r="27" ht="8.333333333333334" customHeight="1">
      <c r="AI27" s="22"/>
    </row>
    <row r="28" ht="15" customHeight="1">
      <c r="A28" t="s" s="124">
        <v>363</v>
      </c>
      <c r="B28" t="s" s="125">
        <v>51</v>
      </c>
      <c r="C28" t="s" s="126">
        <v>52</v>
      </c>
      <c r="D28" t="s" s="126">
        <v>53</v>
      </c>
      <c r="E28" t="s" s="127">
        <v>54</v>
      </c>
      <c r="F28" t="s" s="125">
        <v>55</v>
      </c>
      <c r="G28" t="s" s="126">
        <v>56</v>
      </c>
      <c r="H28" t="s" s="126">
        <v>57</v>
      </c>
      <c r="I28" t="s" s="127">
        <v>58</v>
      </c>
      <c r="J28" t="s" s="125">
        <v>59</v>
      </c>
      <c r="K28" t="s" s="126">
        <v>60</v>
      </c>
      <c r="L28" t="s" s="126">
        <v>61</v>
      </c>
      <c r="M28" t="s" s="127">
        <v>62</v>
      </c>
      <c r="N28" t="s" s="125">
        <v>63</v>
      </c>
      <c r="O28" t="s" s="126">
        <v>64</v>
      </c>
      <c r="P28" t="s" s="126">
        <v>65</v>
      </c>
      <c r="Q28" t="s" s="127">
        <v>66</v>
      </c>
      <c r="R28" t="s" s="125">
        <v>67</v>
      </c>
      <c r="S28" t="s" s="126">
        <v>68</v>
      </c>
      <c r="T28" t="s" s="126">
        <v>69</v>
      </c>
      <c r="U28" t="s" s="127">
        <v>70</v>
      </c>
      <c r="V28" s="167"/>
      <c r="AI28" s="22"/>
    </row>
    <row r="29" ht="14.166666666666666" customHeight="1">
      <c r="A29" s="497"/>
      <c r="B29" s="498"/>
      <c r="C29" s="499"/>
      <c r="D29" s="500"/>
      <c r="E29" s="501"/>
      <c r="F29" s="498"/>
      <c r="G29" s="499"/>
      <c r="H29" s="500"/>
      <c r="I29" s="501"/>
      <c r="J29" s="498"/>
      <c r="K29" s="499"/>
      <c r="L29" s="500"/>
      <c r="M29" s="501"/>
      <c r="N29" s="477">
        <v>3.15071338849891</v>
      </c>
      <c r="O29" s="478">
        <v>3.70738282856496</v>
      </c>
      <c r="P29" s="479">
        <v>6.95972463560491</v>
      </c>
      <c r="Q29" s="480">
        <v>9.86371197323199</v>
      </c>
      <c r="R29" s="477">
        <v>16.2337677686351</v>
      </c>
      <c r="S29" s="478">
        <v>17.2114354001014</v>
      </c>
      <c r="T29" s="479">
        <v>26.5085215850245</v>
      </c>
      <c r="U29" s="480">
        <v>28.1226328920319</v>
      </c>
      <c r="V29" s="167"/>
      <c r="AI29" s="22"/>
    </row>
    <row r="30" ht="14.166666666666666" customHeight="1">
      <c r="A30" s="97"/>
      <c r="B30" s="502"/>
      <c r="C30" s="502"/>
      <c r="D30" s="502"/>
      <c r="E30" s="502"/>
      <c r="F30" s="502"/>
      <c r="G30" s="502"/>
      <c r="H30" s="502"/>
      <c r="I30" s="502"/>
      <c r="J30" s="502"/>
      <c r="K30" s="502"/>
      <c r="L30" s="502"/>
      <c r="M30" s="502"/>
      <c r="N30" s="502"/>
      <c r="O30" s="502"/>
      <c r="P30" s="502"/>
      <c r="Q30" s="502"/>
      <c r="R30" s="502"/>
      <c r="S30" s="502"/>
      <c r="T30" s="502"/>
      <c r="U30" s="502"/>
      <c r="AI30" s="22"/>
    </row>
    <row r="31" ht="17.5" customHeight="1">
      <c r="A31" t="s" s="23">
        <v>364</v>
      </c>
      <c r="AI31" s="24"/>
    </row>
    <row r="32" ht="15" customHeight="1">
      <c r="A32" t="s" s="124">
        <v>50</v>
      </c>
      <c r="B32" t="s" s="125">
        <v>51</v>
      </c>
      <c r="C32" t="s" s="126">
        <v>52</v>
      </c>
      <c r="D32" t="s" s="126">
        <v>53</v>
      </c>
      <c r="E32" t="s" s="127">
        <v>54</v>
      </c>
      <c r="F32" t="s" s="125">
        <v>55</v>
      </c>
      <c r="G32" t="s" s="126">
        <v>56</v>
      </c>
      <c r="H32" t="s" s="126">
        <v>57</v>
      </c>
      <c r="I32" t="s" s="127">
        <v>58</v>
      </c>
      <c r="J32" t="s" s="125">
        <v>59</v>
      </c>
      <c r="K32" t="s" s="126">
        <v>60</v>
      </c>
      <c r="L32" t="s" s="126">
        <v>61</v>
      </c>
      <c r="M32" t="s" s="127">
        <v>62</v>
      </c>
      <c r="N32" t="s" s="125">
        <v>63</v>
      </c>
      <c r="O32" t="s" s="126">
        <v>64</v>
      </c>
      <c r="P32" t="s" s="126">
        <v>65</v>
      </c>
      <c r="Q32" t="s" s="127">
        <v>66</v>
      </c>
      <c r="R32" t="s" s="125">
        <v>67</v>
      </c>
      <c r="S32" t="s" s="126">
        <v>68</v>
      </c>
      <c r="T32" t="s" s="126">
        <v>69</v>
      </c>
      <c r="U32" t="s" s="127">
        <v>70</v>
      </c>
      <c r="V32" t="s" s="125">
        <v>71</v>
      </c>
      <c r="W32" t="s" s="126">
        <v>72</v>
      </c>
      <c r="X32" t="s" s="126">
        <v>73</v>
      </c>
      <c r="Y32" t="s" s="127">
        <v>74</v>
      </c>
      <c r="Z32" t="s" s="125">
        <v>75</v>
      </c>
      <c r="AA32" t="s" s="126">
        <v>76</v>
      </c>
      <c r="AB32" t="s" s="126">
        <v>77</v>
      </c>
      <c r="AC32" t="s" s="127">
        <v>78</v>
      </c>
      <c r="AD32" t="s" s="125">
        <v>79</v>
      </c>
      <c r="AE32" t="s" s="126">
        <v>80</v>
      </c>
      <c r="AF32" t="s" s="126">
        <v>81</v>
      </c>
      <c r="AG32" t="s" s="127">
        <v>82</v>
      </c>
      <c r="AH32" t="s" s="128">
        <v>83</v>
      </c>
      <c r="AI32" t="s" s="128">
        <v>84</v>
      </c>
      <c r="AJ32" t="s" s="128">
        <f>AJ4</f>
        <v>85</v>
      </c>
      <c r="AK32" s="100"/>
    </row>
    <row r="33" ht="14.166666666666666" customHeight="1">
      <c r="A33" t="s" s="101">
        <v>150</v>
      </c>
      <c r="B33" s="481">
        <v>5329000000</v>
      </c>
      <c r="C33" s="482">
        <v>5341000000</v>
      </c>
      <c r="D33" s="482">
        <v>5354000000</v>
      </c>
      <c r="E33" s="483">
        <v>6247000000</v>
      </c>
      <c r="F33" s="481">
        <v>6223000000</v>
      </c>
      <c r="G33" s="482">
        <v>7361000000</v>
      </c>
      <c r="H33" s="482">
        <v>7363000000</v>
      </c>
      <c r="I33" s="483">
        <v>7364975482</v>
      </c>
      <c r="J33" s="481">
        <v>7366415445</v>
      </c>
      <c r="K33" s="482">
        <v>8003718651</v>
      </c>
      <c r="L33" s="482">
        <v>7606958948</v>
      </c>
      <c r="M33" s="483">
        <v>7608751824</v>
      </c>
      <c r="N33" s="481">
        <v>7611000000</v>
      </c>
      <c r="O33" s="482">
        <v>9591000000</v>
      </c>
      <c r="P33" s="482">
        <v>8594000000</v>
      </c>
      <c r="Q33" s="483">
        <v>10572000000</v>
      </c>
      <c r="R33" s="481">
        <v>10573000000</v>
      </c>
      <c r="S33" s="482">
        <v>11160000000</v>
      </c>
      <c r="T33" s="482">
        <v>11162000000</v>
      </c>
      <c r="U33" s="483">
        <v>11165000000</v>
      </c>
      <c r="V33" s="481">
        <v>10169000000</v>
      </c>
      <c r="W33" s="482">
        <v>10171000000</v>
      </c>
      <c r="X33" s="482">
        <v>10173000000</v>
      </c>
      <c r="Y33" s="483">
        <v>10175000000</v>
      </c>
      <c r="Z33" s="481">
        <v>10178000000</v>
      </c>
      <c r="AA33" s="482">
        <v>9681000000</v>
      </c>
      <c r="AB33" s="482">
        <v>9683000000</v>
      </c>
      <c r="AC33" s="483">
        <v>10354000000</v>
      </c>
      <c r="AD33" s="481">
        <v>10226000000</v>
      </c>
      <c r="AE33" s="482">
        <v>9479000000</v>
      </c>
      <c r="AF33" s="482">
        <v>10971000000</v>
      </c>
      <c r="AG33" s="483">
        <v>10972000000</v>
      </c>
      <c r="AH33" s="484">
        <v>10974000000</v>
      </c>
      <c r="AI33" s="484">
        <v>9977000000</v>
      </c>
      <c r="AJ33" s="484">
        <f>'Balance Sheet'!AJ38</f>
        <v>9979000000</v>
      </c>
      <c r="AK33" s="100"/>
    </row>
    <row r="34" ht="14.166666666666666" customHeight="1">
      <c r="A34" t="s" s="252">
        <v>147</v>
      </c>
      <c r="B34" s="51">
        <v>1249000000</v>
      </c>
      <c r="C34" s="52">
        <v>2000000</v>
      </c>
      <c r="D34" s="52">
        <v>1002000000</v>
      </c>
      <c r="E34" s="53">
        <v>1107000000</v>
      </c>
      <c r="F34" s="51">
        <v>1117000000</v>
      </c>
      <c r="G34" s="52">
        <v>1177000000</v>
      </c>
      <c r="H34" s="52">
        <v>1142000000</v>
      </c>
      <c r="I34" s="53">
        <v>0</v>
      </c>
      <c r="J34" s="51">
        <v>105684</v>
      </c>
      <c r="K34" s="52">
        <v>1349498090</v>
      </c>
      <c r="L34" s="52">
        <v>1748588974</v>
      </c>
      <c r="M34" s="53">
        <v>16130</v>
      </c>
      <c r="N34" s="51">
        <v>0</v>
      </c>
      <c r="O34" s="52">
        <v>0</v>
      </c>
      <c r="P34" s="52">
        <v>999000000</v>
      </c>
      <c r="Q34" s="53">
        <v>0</v>
      </c>
      <c r="R34" s="51">
        <v>0</v>
      </c>
      <c r="S34" s="52">
        <v>0</v>
      </c>
      <c r="T34" s="52">
        <v>0</v>
      </c>
      <c r="U34" s="53">
        <v>0</v>
      </c>
      <c r="V34" s="51">
        <v>998000000</v>
      </c>
      <c r="W34" s="52">
        <v>999000000</v>
      </c>
      <c r="X34" s="52">
        <v>999000000</v>
      </c>
      <c r="Y34" s="53">
        <v>1000000000</v>
      </c>
      <c r="Z34" s="51">
        <v>0</v>
      </c>
      <c r="AA34" s="52">
        <v>499000000</v>
      </c>
      <c r="AB34" s="52">
        <v>499000000</v>
      </c>
      <c r="AC34" s="53">
        <v>500000000</v>
      </c>
      <c r="AD34" s="51">
        <v>1499000000</v>
      </c>
      <c r="AE34" s="52">
        <v>1999000000</v>
      </c>
      <c r="AF34" s="52">
        <v>1264000000</v>
      </c>
      <c r="AG34" s="53">
        <v>1250000000</v>
      </c>
      <c r="AH34" s="54">
        <v>750000000</v>
      </c>
      <c r="AI34" s="54">
        <v>999000000</v>
      </c>
      <c r="AJ34" s="54">
        <f>'Balance Sheet'!AJ34</f>
        <v>999000000</v>
      </c>
      <c r="AK34" s="100"/>
    </row>
    <row r="35" ht="14.166666666666666" customHeight="1">
      <c r="A35" t="s" s="252">
        <v>365</v>
      </c>
      <c r="B35" s="485">
        <f>SUM(B33:B34)</f>
        <v>6578000000</v>
      </c>
      <c r="C35" s="486">
        <f>SUM(C33:C34)</f>
        <v>5343000000</v>
      </c>
      <c r="D35" s="486">
        <f>SUM(D33:D34)</f>
        <v>6356000000</v>
      </c>
      <c r="E35" s="487">
        <f>SUM(E33:E34)</f>
        <v>7354000000</v>
      </c>
      <c r="F35" s="485">
        <f>SUM(F33:F34)</f>
        <v>7340000000</v>
      </c>
      <c r="G35" s="486">
        <f>SUM(G33:G34)</f>
        <v>8538000000</v>
      </c>
      <c r="H35" s="486">
        <f>SUM(H33:H34)</f>
        <v>8505000000</v>
      </c>
      <c r="I35" s="487">
        <f>SUM(I33:I34)</f>
        <v>7364975482</v>
      </c>
      <c r="J35" s="485">
        <f>SUM(J33:J34)</f>
        <v>7366521129</v>
      </c>
      <c r="K35" s="486">
        <f>SUM(K33:K34)</f>
        <v>9353216741</v>
      </c>
      <c r="L35" s="486">
        <f>SUM(L33:L34)</f>
        <v>9355547922</v>
      </c>
      <c r="M35" s="487">
        <f>SUM(M33:M34)</f>
        <v>7608767954</v>
      </c>
      <c r="N35" s="485">
        <v>7611000000</v>
      </c>
      <c r="O35" s="486">
        <v>9591000000</v>
      </c>
      <c r="P35" s="486">
        <v>9593000000</v>
      </c>
      <c r="Q35" s="487">
        <v>10572000000</v>
      </c>
      <c r="R35" s="485">
        <v>10573000000</v>
      </c>
      <c r="S35" s="486">
        <v>11160000000</v>
      </c>
      <c r="T35" s="486">
        <v>11162000000</v>
      </c>
      <c r="U35" s="487">
        <v>11165000000</v>
      </c>
      <c r="V35" s="485">
        <v>11167000000</v>
      </c>
      <c r="W35" s="486">
        <v>11170000000</v>
      </c>
      <c r="X35" s="486">
        <v>11172000000</v>
      </c>
      <c r="Y35" s="487">
        <v>11175000000</v>
      </c>
      <c r="Z35" s="485">
        <v>10178000000</v>
      </c>
      <c r="AA35" s="486">
        <v>10180000000</v>
      </c>
      <c r="AB35" s="486">
        <v>10182000000</v>
      </c>
      <c r="AC35" s="487">
        <v>10854000000</v>
      </c>
      <c r="AD35" s="485">
        <v>11725000000</v>
      </c>
      <c r="AE35" s="486">
        <v>11478000000</v>
      </c>
      <c r="AF35" s="486">
        <v>12235000000</v>
      </c>
      <c r="AG35" s="487">
        <v>12222000000</v>
      </c>
      <c r="AH35" s="488">
        <v>11724000000</v>
      </c>
      <c r="AI35" s="488">
        <v>10976000000</v>
      </c>
      <c r="AJ35" s="488">
        <f>SUM(AJ33:AJ34)</f>
        <v>10978000000</v>
      </c>
      <c r="AK35" s="100"/>
    </row>
    <row r="36" ht="5" customHeight="1">
      <c r="A36" s="105"/>
      <c r="B36" s="236"/>
      <c r="C36" s="235"/>
      <c r="D36" s="235"/>
      <c r="E36" s="188"/>
      <c r="F36" s="236"/>
      <c r="G36" s="235"/>
      <c r="H36" s="235"/>
      <c r="I36" s="188"/>
      <c r="J36" s="236"/>
      <c r="K36" s="235"/>
      <c r="L36" s="235"/>
      <c r="M36" s="188"/>
      <c r="N36" s="236"/>
      <c r="O36" s="235"/>
      <c r="P36" s="235"/>
      <c r="Q36" s="188"/>
      <c r="R36" s="236"/>
      <c r="S36" s="235"/>
      <c r="T36" s="235"/>
      <c r="U36" s="188"/>
      <c r="V36" s="236"/>
      <c r="W36" s="235"/>
      <c r="X36" s="235"/>
      <c r="Y36" s="188"/>
      <c r="Z36" s="236"/>
      <c r="AA36" s="235"/>
      <c r="AB36" s="235"/>
      <c r="AC36" s="188"/>
      <c r="AD36" s="236"/>
      <c r="AE36" s="235"/>
      <c r="AF36" s="235"/>
      <c r="AG36" s="188"/>
      <c r="AH36" s="105"/>
      <c r="AI36" s="105"/>
      <c r="AJ36" s="105"/>
      <c r="AK36" s="100"/>
    </row>
    <row r="37" ht="14.166666666666666" customHeight="1">
      <c r="A37" t="s" s="204">
        <v>123</v>
      </c>
      <c r="B37" s="55">
        <v>3983000000</v>
      </c>
      <c r="C37" s="57">
        <v>2981000000</v>
      </c>
      <c r="D37" s="57">
        <v>1944000000</v>
      </c>
      <c r="E37" s="56">
        <v>2789000000</v>
      </c>
      <c r="F37" s="55">
        <v>2192000000</v>
      </c>
      <c r="G37" s="57">
        <v>3030000000</v>
      </c>
      <c r="H37" s="57">
        <v>3537000000</v>
      </c>
      <c r="I37" s="56">
        <v>1044939638</v>
      </c>
      <c r="J37" s="55">
        <v>1079315626</v>
      </c>
      <c r="K37" s="57">
        <v>3266349139</v>
      </c>
      <c r="L37" s="57">
        <v>3566089916</v>
      </c>
      <c r="M37" s="56">
        <v>2275086728</v>
      </c>
      <c r="N37" s="55">
        <v>1842000000</v>
      </c>
      <c r="O37" s="57">
        <v>2910000000</v>
      </c>
      <c r="P37" s="57">
        <v>2303000000</v>
      </c>
      <c r="Q37" s="56">
        <v>2830000000</v>
      </c>
      <c r="R37" s="55">
        <v>2683000000</v>
      </c>
      <c r="S37" s="57">
        <v>3545000000</v>
      </c>
      <c r="T37" s="57">
        <v>3759000000</v>
      </c>
      <c r="U37" s="56">
        <v>3845000000</v>
      </c>
      <c r="V37" s="55">
        <v>3930000000</v>
      </c>
      <c r="W37" s="57">
        <v>3863000000</v>
      </c>
      <c r="X37" s="57">
        <v>4042000000</v>
      </c>
      <c r="Y37" s="56">
        <v>3862000000</v>
      </c>
      <c r="Z37" s="55">
        <v>2908000000</v>
      </c>
      <c r="AA37" s="57">
        <v>2859000000</v>
      </c>
      <c r="AB37" s="57">
        <v>2748000000</v>
      </c>
      <c r="AC37" s="56">
        <v>3292000000</v>
      </c>
      <c r="AD37" s="55">
        <v>3988000000</v>
      </c>
      <c r="AE37" s="57">
        <v>3170000000</v>
      </c>
      <c r="AF37" s="57">
        <v>3454000000</v>
      </c>
      <c r="AG37" s="56">
        <v>3267000000</v>
      </c>
      <c r="AH37" s="58">
        <v>3708000000</v>
      </c>
      <c r="AI37" s="58">
        <v>3222000000</v>
      </c>
      <c r="AJ37" s="58">
        <f>'Balance Sheet'!AJ7</f>
        <v>3943000000</v>
      </c>
      <c r="AK37" s="100"/>
    </row>
    <row r="38" ht="14.166666666666666" customHeight="1">
      <c r="A38" t="s" s="204">
        <v>124</v>
      </c>
      <c r="B38" s="51">
        <v>0</v>
      </c>
      <c r="C38" s="52">
        <v>0</v>
      </c>
      <c r="D38" s="52">
        <v>0</v>
      </c>
      <c r="E38" s="53">
        <v>0</v>
      </c>
      <c r="F38" s="51">
        <v>0</v>
      </c>
      <c r="G38" s="52">
        <v>0</v>
      </c>
      <c r="H38" s="52">
        <v>0</v>
      </c>
      <c r="I38" s="53">
        <v>0</v>
      </c>
      <c r="J38" s="51">
        <v>0</v>
      </c>
      <c r="K38" s="52">
        <v>0</v>
      </c>
      <c r="L38" s="52">
        <v>0</v>
      </c>
      <c r="M38" s="53">
        <v>0</v>
      </c>
      <c r="N38" s="51">
        <v>0</v>
      </c>
      <c r="O38" s="52">
        <v>0</v>
      </c>
      <c r="P38" s="52">
        <v>0</v>
      </c>
      <c r="Q38" s="53">
        <v>0</v>
      </c>
      <c r="R38" s="51">
        <v>0</v>
      </c>
      <c r="S38" s="52">
        <v>0</v>
      </c>
      <c r="T38" s="52">
        <v>0</v>
      </c>
      <c r="U38" s="53">
        <v>0</v>
      </c>
      <c r="V38" s="51">
        <v>0</v>
      </c>
      <c r="W38" s="52">
        <v>0</v>
      </c>
      <c r="X38" s="52">
        <v>0</v>
      </c>
      <c r="Y38" s="53">
        <v>409000000</v>
      </c>
      <c r="Z38" s="51">
        <v>400000000</v>
      </c>
      <c r="AA38" s="52">
        <v>400000000</v>
      </c>
      <c r="AB38" s="52">
        <v>400000000</v>
      </c>
      <c r="AC38" s="53">
        <v>0</v>
      </c>
      <c r="AD38" s="51">
        <v>0</v>
      </c>
      <c r="AE38" s="52">
        <v>0</v>
      </c>
      <c r="AF38" s="52">
        <v>500000000</v>
      </c>
      <c r="AG38" s="53">
        <v>0</v>
      </c>
      <c r="AH38" s="54">
        <v>0</v>
      </c>
      <c r="AI38" s="54">
        <v>0</v>
      </c>
      <c r="AJ38" s="54">
        <f>'Balance Sheet'!AJ8</f>
        <v>0</v>
      </c>
      <c r="AK38" s="100"/>
    </row>
    <row r="39" ht="28.333333333333332" customHeight="1">
      <c r="A39" t="s" s="252">
        <v>366</v>
      </c>
      <c r="B39" s="485">
        <v>3983000000</v>
      </c>
      <c r="C39" s="486">
        <v>2981000000</v>
      </c>
      <c r="D39" s="486">
        <v>1944000000</v>
      </c>
      <c r="E39" s="487">
        <v>2789000000</v>
      </c>
      <c r="F39" s="485">
        <v>2192000000</v>
      </c>
      <c r="G39" s="486">
        <v>3030000000</v>
      </c>
      <c r="H39" s="486">
        <v>3537000000</v>
      </c>
      <c r="I39" s="487">
        <v>1044939638</v>
      </c>
      <c r="J39" s="485">
        <v>1079315626</v>
      </c>
      <c r="K39" s="486">
        <v>3266349139</v>
      </c>
      <c r="L39" s="486">
        <v>3566089916</v>
      </c>
      <c r="M39" s="487">
        <v>2275086728</v>
      </c>
      <c r="N39" s="485">
        <v>1842000000</v>
      </c>
      <c r="O39" s="486">
        <v>2910000000</v>
      </c>
      <c r="P39" s="486">
        <v>2303000000</v>
      </c>
      <c r="Q39" s="487">
        <v>2830000000</v>
      </c>
      <c r="R39" s="485">
        <v>2683000000</v>
      </c>
      <c r="S39" s="486">
        <v>3545000000</v>
      </c>
      <c r="T39" s="486">
        <v>3759000000</v>
      </c>
      <c r="U39" s="487">
        <v>3845000000</v>
      </c>
      <c r="V39" s="485">
        <v>3930000000</v>
      </c>
      <c r="W39" s="486">
        <v>3863000000</v>
      </c>
      <c r="X39" s="486">
        <v>4042000000</v>
      </c>
      <c r="Y39" s="487">
        <v>4271000000</v>
      </c>
      <c r="Z39" s="485">
        <v>3308000000</v>
      </c>
      <c r="AA39" s="486">
        <v>3259000000</v>
      </c>
      <c r="AB39" s="486">
        <v>3148000000</v>
      </c>
      <c r="AC39" s="487">
        <v>3292000000</v>
      </c>
      <c r="AD39" s="485">
        <v>3988000000</v>
      </c>
      <c r="AE39" s="486">
        <v>3170000000</v>
      </c>
      <c r="AF39" s="486">
        <v>3954000000</v>
      </c>
      <c r="AG39" s="487">
        <v>3267000000</v>
      </c>
      <c r="AH39" s="488">
        <v>3708000000</v>
      </c>
      <c r="AI39" s="488">
        <v>3222000000</v>
      </c>
      <c r="AJ39" s="488">
        <f>SUM(AJ37:AJ38)</f>
        <v>3943000000</v>
      </c>
      <c r="AK39" s="100"/>
    </row>
    <row r="40" ht="5" customHeight="1">
      <c r="A40" s="105"/>
      <c r="B40" s="274"/>
      <c r="C40" s="272"/>
      <c r="D40" s="272"/>
      <c r="E40" s="273"/>
      <c r="F40" s="274"/>
      <c r="G40" s="272"/>
      <c r="H40" s="272"/>
      <c r="I40" s="273"/>
      <c r="J40" s="274"/>
      <c r="K40" s="272"/>
      <c r="L40" s="272"/>
      <c r="M40" s="273"/>
      <c r="N40" s="274"/>
      <c r="O40" s="272"/>
      <c r="P40" s="272"/>
      <c r="Q40" s="273"/>
      <c r="R40" s="274"/>
      <c r="S40" s="272"/>
      <c r="T40" s="272"/>
      <c r="U40" s="273"/>
      <c r="V40" s="274"/>
      <c r="W40" s="272"/>
      <c r="X40" s="272"/>
      <c r="Y40" s="273"/>
      <c r="Z40" s="274"/>
      <c r="AA40" s="272"/>
      <c r="AB40" s="272"/>
      <c r="AC40" s="273"/>
      <c r="AD40" s="274"/>
      <c r="AE40" s="272"/>
      <c r="AF40" s="272"/>
      <c r="AG40" s="273"/>
      <c r="AH40" s="275"/>
      <c r="AI40" s="275"/>
      <c r="AJ40" s="275"/>
      <c r="AK40" s="100"/>
    </row>
    <row r="41" ht="15" customHeight="1">
      <c r="A41" t="s" s="257">
        <v>44</v>
      </c>
      <c r="B41" s="489">
        <f>B35-B39</f>
        <v>2595000000</v>
      </c>
      <c r="C41" s="490">
        <f>C35-C39</f>
        <v>2362000000</v>
      </c>
      <c r="D41" s="490">
        <f>D35-D39</f>
        <v>4412000000</v>
      </c>
      <c r="E41" s="491">
        <f>E35-E39</f>
        <v>4565000000</v>
      </c>
      <c r="F41" s="489">
        <f>F35-F39</f>
        <v>5148000000</v>
      </c>
      <c r="G41" s="490">
        <f>G35-G39</f>
        <v>5508000000</v>
      </c>
      <c r="H41" s="490">
        <f>H35-H39</f>
        <v>4968000000</v>
      </c>
      <c r="I41" s="491">
        <f>I35-I39</f>
        <v>6320035844</v>
      </c>
      <c r="J41" s="489">
        <f>J35-J39</f>
        <v>6287205503</v>
      </c>
      <c r="K41" s="490">
        <f>K35-K39</f>
        <v>6086867602</v>
      </c>
      <c r="L41" s="490">
        <f>L35-L39</f>
        <v>5789458006</v>
      </c>
      <c r="M41" s="491">
        <f>M35-M39</f>
        <v>5333681226</v>
      </c>
      <c r="N41" s="489">
        <v>5769000000</v>
      </c>
      <c r="O41" s="490">
        <v>6681000000</v>
      </c>
      <c r="P41" s="490">
        <v>7290000000</v>
      </c>
      <c r="Q41" s="491">
        <v>7742000000</v>
      </c>
      <c r="R41" s="489">
        <v>7890000000</v>
      </c>
      <c r="S41" s="490">
        <v>7615000000</v>
      </c>
      <c r="T41" s="490">
        <v>7403000000</v>
      </c>
      <c r="U41" s="491">
        <v>7320000000</v>
      </c>
      <c r="V41" s="489">
        <v>7237000000</v>
      </c>
      <c r="W41" s="490">
        <v>7307000000</v>
      </c>
      <c r="X41" s="490">
        <v>7130000000</v>
      </c>
      <c r="Y41" s="491">
        <v>6904000000</v>
      </c>
      <c r="Z41" s="489">
        <v>6870000000</v>
      </c>
      <c r="AA41" s="490">
        <v>6921000000</v>
      </c>
      <c r="AB41" s="490">
        <v>7034000000</v>
      </c>
      <c r="AC41" s="491">
        <v>7562000000</v>
      </c>
      <c r="AD41" s="489">
        <v>7737000000</v>
      </c>
      <c r="AE41" s="490">
        <v>8308000000</v>
      </c>
      <c r="AF41" s="490">
        <v>8281000000</v>
      </c>
      <c r="AG41" s="491">
        <v>8955000000</v>
      </c>
      <c r="AH41" s="492">
        <v>8016000000</v>
      </c>
      <c r="AI41" s="492">
        <v>7754000000</v>
      </c>
      <c r="AJ41" s="492">
        <f>AJ35-AJ39</f>
        <v>7035000000</v>
      </c>
      <c r="AK41" s="100"/>
    </row>
    <row r="42" ht="14.166666666666666" customHeight="1">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row>
    <row r="43" customHeight="1">
      <c r="AI43" s="1"/>
    </row>
    <row r="44" customHeight="1">
      <c r="AI44" s="1"/>
    </row>
    <row r="45" customHeight="1">
      <c r="AI45" s="1"/>
    </row>
    <row r="46" customHeight="1">
      <c r="AI46" s="1"/>
    </row>
    <row r="47" customHeight="1">
      <c r="AI47" s="1"/>
    </row>
    <row r="48" customHeight="1">
      <c r="AI48" s="1"/>
    </row>
    <row r="49" customHeight="1">
      <c r="AI49" s="1"/>
    </row>
    <row r="50" customHeight="1">
      <c r="AI50" s="1"/>
    </row>
  </sheetData>
  <mergeCells count="1">
    <mergeCell ref="A26:V26"/>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Ruler="false" workbookViewId="0"/>
  </sheetViews>
  <sheetFormatPr baseColWidth="12" defaultRowHeight="15" x14ac:dyDescent="0"/>
  <cols>
    <col min="1" max="1" width="57.01" customWidth="1"/>
    <col min="13" max="13" hidden="1"/>
  </cols>
  <sheetData>
    <row r="1" customHeight="1">
      <c r="A1" t="s" s="21">
        <v>47</v>
      </c>
    </row>
    <row r="2" ht="16.666666666666668" customHeight="1">
      <c r="A2" t="s" s="503">
        <v>367</v>
      </c>
      <c r="Q2" t="s" s="504">
        <v>49</v>
      </c>
    </row>
    <row r="3" customHeight="1">
      <c r="A3" t="s" s="505">
        <v>50</v>
      </c>
      <c r="B3" t="s" s="506">
        <v>368</v>
      </c>
      <c r="C3" t="s" s="507">
        <v>369</v>
      </c>
      <c r="D3" t="s" s="507">
        <v>370</v>
      </c>
      <c r="E3" t="s" s="508">
        <v>371</v>
      </c>
      <c r="F3" t="s" s="506">
        <v>372</v>
      </c>
      <c r="G3" t="s" s="507">
        <v>373</v>
      </c>
      <c r="H3" t="s" s="507">
        <v>374</v>
      </c>
      <c r="I3" t="s" s="508">
        <v>375</v>
      </c>
      <c r="J3" t="s" s="506">
        <v>376</v>
      </c>
      <c r="K3" t="s" s="507">
        <v>377</v>
      </c>
      <c r="L3" t="s" s="508">
        <v>378</v>
      </c>
      <c r="M3" s="539"/>
      <c r="N3" s="540"/>
      <c r="O3" s="174">
        <v>2024</v>
      </c>
      <c r="P3" s="174">
        <v>2025</v>
      </c>
      <c r="Q3" s="174">
        <v>2026</v>
      </c>
      <c r="R3" s="541"/>
    </row>
    <row r="4" customHeight="1">
      <c r="A4" s="509"/>
      <c r="B4" s="542"/>
      <c r="C4" s="543"/>
      <c r="D4" s="543"/>
      <c r="E4" s="544"/>
      <c r="F4" s="542"/>
      <c r="G4" s="543"/>
      <c r="H4" s="543"/>
      <c r="I4" s="544"/>
      <c r="J4" s="542"/>
      <c r="K4" s="543"/>
      <c r="L4" s="544"/>
      <c r="M4" s="510"/>
      <c r="N4" s="60"/>
      <c r="O4" s="510"/>
      <c r="P4" s="510"/>
      <c r="Q4" s="510"/>
      <c r="R4" s="100"/>
    </row>
    <row r="5" customHeight="1">
      <c r="A5" t="s" s="511">
        <v>379</v>
      </c>
      <c r="B5" s="100"/>
      <c r="C5" s="1"/>
      <c r="D5" s="1"/>
      <c r="E5" s="512"/>
      <c r="F5" s="100"/>
      <c r="G5" s="1"/>
      <c r="H5" s="1"/>
      <c r="I5" s="512"/>
      <c r="J5" s="100"/>
      <c r="K5" s="1"/>
      <c r="L5" s="512"/>
      <c r="M5" s="60"/>
      <c r="N5" s="60"/>
      <c r="O5" s="60"/>
      <c r="P5" s="60"/>
      <c r="Q5" s="60"/>
      <c r="R5" s="100"/>
    </row>
    <row r="6" customHeight="1">
      <c r="A6" t="s" s="513">
        <v>380</v>
      </c>
      <c r="B6" s="514">
        <v>0</v>
      </c>
      <c r="C6" s="515">
        <v>0</v>
      </c>
      <c r="D6" s="515">
        <v>0</v>
      </c>
      <c r="E6" s="516">
        <v>-275</v>
      </c>
      <c r="F6" s="514">
        <v>-125</v>
      </c>
      <c r="G6" s="515">
        <v>-35</v>
      </c>
      <c r="H6" s="515">
        <v>-225</v>
      </c>
      <c r="I6" s="516">
        <v>-195</v>
      </c>
      <c r="J6" s="514">
        <v>-189</v>
      </c>
      <c r="K6" s="515">
        <v>-54</v>
      </c>
      <c r="L6" s="516">
        <v>-102</v>
      </c>
      <c r="M6" s="60"/>
      <c r="N6" s="60"/>
      <c r="O6" s="517">
        <v>-275</v>
      </c>
      <c r="P6" s="517">
        <v>-580</v>
      </c>
      <c r="Q6" s="517">
        <v>-345</v>
      </c>
      <c r="R6" s="100"/>
    </row>
    <row r="7" customHeight="1">
      <c r="A7" s="513"/>
      <c r="B7" s="100"/>
      <c r="C7" s="1"/>
      <c r="D7" s="1"/>
      <c r="E7" s="512"/>
      <c r="F7" s="100"/>
      <c r="G7" s="1"/>
      <c r="H7" s="1"/>
      <c r="I7" s="512"/>
      <c r="J7" s="100"/>
      <c r="K7" s="1"/>
      <c r="L7" s="512"/>
      <c r="M7" s="60"/>
      <c r="N7" s="60"/>
      <c r="O7" s="60"/>
      <c r="P7" s="60"/>
      <c r="Q7" s="60"/>
      <c r="R7" s="100"/>
    </row>
    <row r="8" customHeight="1">
      <c r="A8" t="s" s="511">
        <v>381</v>
      </c>
      <c r="B8" s="100"/>
      <c r="C8" s="1"/>
      <c r="D8" s="1"/>
      <c r="E8" s="512"/>
      <c r="F8" s="100"/>
      <c r="G8" s="1"/>
      <c r="H8" s="1"/>
      <c r="I8" s="512"/>
      <c r="J8" s="100"/>
      <c r="K8" s="1"/>
      <c r="L8" s="512"/>
      <c r="M8" s="60"/>
      <c r="N8" s="60"/>
      <c r="O8" s="60"/>
      <c r="P8" s="60"/>
      <c r="Q8" s="60"/>
      <c r="R8" s="100"/>
    </row>
    <row r="9" customHeight="1">
      <c r="A9" t="s" s="518">
        <v>382</v>
      </c>
      <c r="B9" s="514">
        <v>-21</v>
      </c>
      <c r="C9" s="515">
        <v>0</v>
      </c>
      <c r="D9" s="515">
        <v>-9</v>
      </c>
      <c r="E9" s="516">
        <v>-50</v>
      </c>
      <c r="F9" s="514">
        <v>-16</v>
      </c>
      <c r="G9" s="515">
        <v>-16</v>
      </c>
      <c r="H9" s="515">
        <v>-15</v>
      </c>
      <c r="I9" s="516">
        <v>-45</v>
      </c>
      <c r="J9" s="514">
        <v>0</v>
      </c>
      <c r="K9" s="515">
        <v>-12</v>
      </c>
      <c r="L9" s="516">
        <v>-28</v>
      </c>
      <c r="M9" s="60"/>
      <c r="N9" s="60"/>
      <c r="O9" s="517">
        <v>-80</v>
      </c>
      <c r="P9" s="517">
        <v>-92</v>
      </c>
      <c r="Q9" s="517">
        <v>-40</v>
      </c>
      <c r="R9" s="100"/>
    </row>
    <row r="10" customHeight="1">
      <c r="A10" t="s" s="518">
        <v>380</v>
      </c>
      <c r="B10" s="514">
        <v>0</v>
      </c>
      <c r="C10" s="515">
        <v>0</v>
      </c>
      <c r="D10" s="515">
        <v>-140</v>
      </c>
      <c r="E10" s="516">
        <v>0</v>
      </c>
      <c r="F10" s="514">
        <v>-20</v>
      </c>
      <c r="G10" s="515">
        <v>-50</v>
      </c>
      <c r="H10" s="515">
        <v>-139</v>
      </c>
      <c r="I10" s="516">
        <v>-282</v>
      </c>
      <c r="J10" s="514">
        <v>-196</v>
      </c>
      <c r="K10" s="515">
        <v>-120</v>
      </c>
      <c r="L10" s="516">
        <v>-88</v>
      </c>
      <c r="M10" s="60"/>
      <c r="N10" s="60"/>
      <c r="O10" s="517">
        <v>-140</v>
      </c>
      <c r="P10" s="517">
        <v>-491</v>
      </c>
      <c r="Q10" s="517">
        <v>-404</v>
      </c>
      <c r="R10" s="100"/>
    </row>
    <row r="11" customHeight="1">
      <c r="A11" s="518"/>
      <c r="B11" s="100"/>
      <c r="C11" s="1"/>
      <c r="D11" s="1"/>
      <c r="E11" s="512"/>
      <c r="F11" s="100"/>
      <c r="G11" s="1"/>
      <c r="H11" s="1"/>
      <c r="I11" s="512"/>
      <c r="J11" s="100"/>
      <c r="K11" s="1"/>
      <c r="L11" s="512"/>
      <c r="M11" s="60"/>
      <c r="N11" s="60"/>
      <c r="O11" s="60"/>
      <c r="P11" s="60"/>
      <c r="Q11" s="60"/>
      <c r="R11" s="100"/>
    </row>
    <row r="12" customHeight="1">
      <c r="A12" t="s" s="511">
        <v>383</v>
      </c>
      <c r="B12" s="100"/>
      <c r="C12" s="1"/>
      <c r="D12" s="1"/>
      <c r="E12" s="512"/>
      <c r="F12" s="100"/>
      <c r="G12" s="1"/>
      <c r="H12" s="1"/>
      <c r="I12" s="512"/>
      <c r="J12" s="100"/>
      <c r="K12" s="1"/>
      <c r="L12" s="512"/>
      <c r="M12" s="60"/>
      <c r="N12" s="60"/>
      <c r="O12" s="60"/>
      <c r="P12" s="60"/>
      <c r="Q12" s="60"/>
      <c r="R12" s="100"/>
    </row>
    <row r="13" customHeight="1">
      <c r="A13" t="s" s="518">
        <v>382</v>
      </c>
      <c r="B13" s="514">
        <v>-21</v>
      </c>
      <c r="C13" s="515">
        <v>0</v>
      </c>
      <c r="D13" s="515">
        <v>-9</v>
      </c>
      <c r="E13" s="516">
        <v>-50</v>
      </c>
      <c r="F13" s="514">
        <v>-16</v>
      </c>
      <c r="G13" s="515">
        <v>-16</v>
      </c>
      <c r="H13" s="515">
        <v>-15</v>
      </c>
      <c r="I13" s="516">
        <v>-45</v>
      </c>
      <c r="J13" s="514">
        <v>0</v>
      </c>
      <c r="K13" s="515">
        <v>-12</v>
      </c>
      <c r="L13" s="516">
        <v>-28</v>
      </c>
      <c r="M13" s="60"/>
      <c r="N13" s="60"/>
      <c r="O13" s="517">
        <v>-80</v>
      </c>
      <c r="P13" s="517">
        <v>-92</v>
      </c>
      <c r="Q13" s="517">
        <v>-40</v>
      </c>
      <c r="R13" s="100"/>
    </row>
    <row r="14" customHeight="1">
      <c r="A14" t="s" s="518">
        <v>380</v>
      </c>
      <c r="B14" s="519">
        <v>0</v>
      </c>
      <c r="C14" s="520">
        <v>0</v>
      </c>
      <c r="D14" s="520">
        <v>-140</v>
      </c>
      <c r="E14" s="521">
        <v>-275</v>
      </c>
      <c r="F14" s="519">
        <v>-145</v>
      </c>
      <c r="G14" s="520">
        <v>-85</v>
      </c>
      <c r="H14" s="520">
        <v>-364</v>
      </c>
      <c r="I14" s="521">
        <v>-477</v>
      </c>
      <c r="J14" s="519">
        <v>-385</v>
      </c>
      <c r="K14" s="520">
        <v>-174</v>
      </c>
      <c r="L14" s="521">
        <v>-190</v>
      </c>
      <c r="M14" s="545"/>
      <c r="N14" s="60"/>
      <c r="O14" s="522">
        <v>-415</v>
      </c>
      <c r="P14" s="522">
        <v>-1071</v>
      </c>
      <c r="Q14" s="522">
        <v>-749</v>
      </c>
      <c r="R14" s="100"/>
    </row>
    <row r="15" customHeight="1">
      <c r="A15" t="s" s="523">
        <v>384</v>
      </c>
      <c r="B15" s="524">
        <v>-21</v>
      </c>
      <c r="C15" s="525">
        <v>0</v>
      </c>
      <c r="D15" s="525">
        <v>-149</v>
      </c>
      <c r="E15" s="526">
        <v>-325</v>
      </c>
      <c r="F15" s="524">
        <v>-161</v>
      </c>
      <c r="G15" s="525">
        <v>-101</v>
      </c>
      <c r="H15" s="525">
        <v>-379</v>
      </c>
      <c r="I15" s="526">
        <v>-522</v>
      </c>
      <c r="J15" s="524">
        <v>-385</v>
      </c>
      <c r="K15" s="525">
        <v>-186</v>
      </c>
      <c r="L15" s="526">
        <v>-218</v>
      </c>
      <c r="M15" s="546"/>
      <c r="N15" s="60"/>
      <c r="O15" s="527">
        <v>-495</v>
      </c>
      <c r="P15" s="527">
        <v>-1163</v>
      </c>
      <c r="Q15" s="527">
        <v>-789</v>
      </c>
      <c r="R15" s="100"/>
    </row>
    <row r="16" customHeight="1">
      <c r="A16" s="528"/>
      <c r="B16" s="529"/>
      <c r="C16" s="530"/>
      <c r="D16" s="530"/>
      <c r="E16" s="531"/>
      <c r="F16" s="529"/>
      <c r="G16" s="530"/>
      <c r="H16" s="530"/>
      <c r="I16" s="531"/>
      <c r="J16" s="529"/>
      <c r="K16" s="530"/>
      <c r="L16" s="531"/>
      <c r="M16" s="532"/>
      <c r="N16" s="60"/>
      <c r="O16" s="532"/>
      <c r="P16" s="532"/>
      <c r="Q16" s="532"/>
      <c r="R16" s="100"/>
    </row>
    <row r="17" customHeight="1">
      <c r="A17" t="s" s="518">
        <v>301</v>
      </c>
      <c r="B17" s="533">
        <v>0</v>
      </c>
      <c r="C17" s="534">
        <v>0</v>
      </c>
      <c r="D17" s="534">
        <v>0</v>
      </c>
      <c r="E17" s="535">
        <v>0</v>
      </c>
      <c r="F17" s="533">
        <v>-1000000</v>
      </c>
      <c r="G17" s="534">
        <v>0</v>
      </c>
      <c r="H17" s="534">
        <v>-2000000</v>
      </c>
      <c r="I17" s="535">
        <v>-1000000</v>
      </c>
      <c r="J17" s="533">
        <v>-4000000</v>
      </c>
      <c r="K17" s="534">
        <v>-3000000</v>
      </c>
      <c r="L17" s="535">
        <v>-4000000</v>
      </c>
      <c r="M17" s="536">
        <v>-4000000</v>
      </c>
      <c r="N17" s="60"/>
      <c r="O17" s="536">
        <v>0</v>
      </c>
      <c r="P17" s="536">
        <v>-4000000</v>
      </c>
      <c r="Q17" s="536">
        <v>-11000000</v>
      </c>
      <c r="R17" s="100"/>
    </row>
    <row r="18" customHeight="1">
      <c r="A18" s="547"/>
      <c r="B18" s="548"/>
      <c r="F18" s="548"/>
      <c r="J18" s="548"/>
      <c r="M18" s="537"/>
      <c r="N18" s="60"/>
      <c r="O18" s="537"/>
      <c r="P18" s="537"/>
      <c r="Q18" s="537"/>
      <c r="R18" s="100"/>
    </row>
    <row r="19" customHeight="1">
      <c r="A19" s="530"/>
      <c r="B19" s="543"/>
      <c r="C19" s="543"/>
      <c r="D19" s="543"/>
      <c r="E19" s="543"/>
      <c r="F19" s="543"/>
      <c r="G19" s="543"/>
      <c r="H19" s="543"/>
      <c r="I19" s="543"/>
      <c r="J19" s="543"/>
      <c r="K19" s="543"/>
      <c r="L19" s="543"/>
      <c r="M19" s="543"/>
      <c r="O19" s="543"/>
      <c r="P19" s="543"/>
      <c r="Q19" s="543"/>
    </row>
    <row r="20" customHeight="1">
      <c r="A20" t="s" s="538">
        <v>385</v>
      </c>
    </row>
    <row r="21" customHeight="1">
      <c r="A21" t="s" s="538">
        <v>386</v>
      </c>
    </row>
    <row r="22" customHeight="1">
      <c r="A22" t="s" s="538">
        <v>387</v>
      </c>
    </row>
    <row r="23" customHeight="1">
      <c r="A23" s="1"/>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sheetData>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